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24" i="1" s="1"/>
  <c r="D24" i="1"/>
  <c r="D26" i="1"/>
  <c r="F25" i="1"/>
  <c r="C25" i="1"/>
  <c r="C26" i="1" s="1"/>
  <c r="D29" i="1" s="1"/>
  <c r="B25" i="1"/>
  <c r="B26" i="1" s="1"/>
  <c r="C29" i="1" s="1"/>
  <c r="E26" i="1" l="1"/>
  <c r="F29" i="1" s="1"/>
  <c r="F26" i="1"/>
  <c r="G29" i="1" s="1"/>
  <c r="G30" i="1" s="1"/>
  <c r="E29" i="1"/>
  <c r="C27" i="1"/>
  <c r="C30" i="1" s="1"/>
  <c r="B27" i="1"/>
  <c r="B30" i="1" s="1"/>
  <c r="H25" i="1"/>
  <c r="E27" i="1" l="1"/>
  <c r="E30" i="1" s="1"/>
  <c r="F27" i="1"/>
  <c r="F30" i="1" s="1"/>
  <c r="H26" i="1"/>
  <c r="D27" i="1"/>
  <c r="H27" i="1" l="1"/>
  <c r="D30" i="1"/>
  <c r="H30" i="1" s="1"/>
</calcChain>
</file>

<file path=xl/sharedStrings.xml><?xml version="1.0" encoding="utf-8"?>
<sst xmlns="http://schemas.openxmlformats.org/spreadsheetml/2006/main" count="91" uniqueCount="86">
  <si>
    <t>Drywall</t>
  </si>
  <si>
    <t>Priming</t>
  </si>
  <si>
    <t>Millwork</t>
  </si>
  <si>
    <t>Completion</t>
  </si>
  <si>
    <t>Finalized permit ready plans</t>
  </si>
  <si>
    <t>Quoted price  based on plans</t>
  </si>
  <si>
    <t>Obtain all Permits</t>
  </si>
  <si>
    <t>Framing completed</t>
  </si>
  <si>
    <t>HVAC rough-in</t>
  </si>
  <si>
    <t xml:space="preserve">Electrical rough-in </t>
  </si>
  <si>
    <t>Plumbing rough-in</t>
  </si>
  <si>
    <t>Selections by client</t>
  </si>
  <si>
    <t>Rough-in inspections</t>
  </si>
  <si>
    <t>Landen inspection</t>
  </si>
  <si>
    <t>2-3 weeks</t>
  </si>
  <si>
    <t xml:space="preserve">Pre-project process </t>
  </si>
  <si>
    <t>Client extras rough-in</t>
  </si>
  <si>
    <t>Boarding work</t>
  </si>
  <si>
    <t>Tapping &amp; Mud</t>
  </si>
  <si>
    <t>Order materials</t>
  </si>
  <si>
    <t xml:space="preserve">Finishing </t>
  </si>
  <si>
    <t>Cabinet install</t>
  </si>
  <si>
    <t>Tile work</t>
  </si>
  <si>
    <t>painting</t>
  </si>
  <si>
    <t>City inspections</t>
  </si>
  <si>
    <t>Flooring install</t>
  </si>
  <si>
    <t>HVAC Final</t>
  </si>
  <si>
    <t>Furnace clean</t>
  </si>
  <si>
    <t>Paint touch-up</t>
  </si>
  <si>
    <t>Final clean</t>
  </si>
  <si>
    <t>Verify financing</t>
  </si>
  <si>
    <t>10% of budget due @</t>
  </si>
  <si>
    <t>Completion of Permits</t>
  </si>
  <si>
    <t>10% Balance Due</t>
  </si>
  <si>
    <t>Framing &amp;Rough-ins</t>
  </si>
  <si>
    <t>Complementary design plans</t>
  </si>
  <si>
    <t>Insulation</t>
  </si>
  <si>
    <t>Hardware</t>
  </si>
  <si>
    <t>Contract signing</t>
  </si>
  <si>
    <t>Celling Texture</t>
  </si>
  <si>
    <t>Electrical final</t>
  </si>
  <si>
    <t>Order fixtures</t>
  </si>
  <si>
    <t>Plumbing finish</t>
  </si>
  <si>
    <t>35% of contract due</t>
  </si>
  <si>
    <t>45% of contract due</t>
  </si>
  <si>
    <t>NOTE: THERE IS NO UPFRONT DEPOSIT, YOU ONLY PAY WHEN SERVICES ARE PROVIDED</t>
  </si>
  <si>
    <t>First draw</t>
  </si>
  <si>
    <t>Second Draw</t>
  </si>
  <si>
    <t>Optional</t>
  </si>
  <si>
    <t>Forth Draw</t>
  </si>
  <si>
    <t>Final Draw</t>
  </si>
  <si>
    <t>Third draw</t>
  </si>
  <si>
    <t>Draw %</t>
  </si>
  <si>
    <t>Lien Holdback 10%</t>
  </si>
  <si>
    <t>Net with hold back</t>
  </si>
  <si>
    <t>Totals</t>
  </si>
  <si>
    <t>Payout holdback 45 days</t>
  </si>
  <si>
    <t>Net advance</t>
  </si>
  <si>
    <t>Total draws</t>
  </si>
  <si>
    <t>Total holdback</t>
  </si>
  <si>
    <t xml:space="preserve">Total Net </t>
  </si>
  <si>
    <t xml:space="preserve">Amount of base budget </t>
  </si>
  <si>
    <r>
      <rPr>
        <b/>
        <sz val="10.5"/>
        <color theme="1"/>
        <rFont val="Calibri"/>
        <family val="2"/>
        <scheme val="minor"/>
      </rPr>
      <t>Note</t>
    </r>
    <r>
      <rPr>
        <sz val="10.5"/>
        <color theme="1"/>
        <rFont val="Calibri"/>
        <family val="2"/>
        <scheme val="minor"/>
      </rPr>
      <t>: Lien Hold back held in trust</t>
    </r>
  </si>
  <si>
    <t xml:space="preserve">  Paid 45 days after each hold back date</t>
  </si>
  <si>
    <t xml:space="preserve">  After Lien hold back's</t>
  </si>
  <si>
    <t xml:space="preserve">  Before Lien hold backs</t>
  </si>
  <si>
    <t xml:space="preserve"> 2-4 weeks</t>
  </si>
  <si>
    <t>Furthermore, each draw stage has a 10% Lien  hold back held in the lawyers trust account for 45 Days</t>
  </si>
  <si>
    <t xml:space="preserve">          If using an extra third draw (for larger projects) manually input</t>
  </si>
  <si>
    <t>or contract Amount</t>
  </si>
  <si>
    <t>Draw totals</t>
  </si>
  <si>
    <t xml:space="preserve">          NOTE:</t>
  </si>
  <si>
    <t xml:space="preserve">          This calculator is for  helping you to set a rough budget &amp; </t>
  </si>
  <si>
    <t xml:space="preserve">          Some conditions may apply depending on project complexity and size</t>
  </si>
  <si>
    <t xml:space="preserve">          schedule of payments for cash-flow budgeting only</t>
  </si>
  <si>
    <r>
      <rPr>
        <b/>
        <sz val="11"/>
        <color theme="1"/>
        <rFont val="Calibri"/>
        <family val="2"/>
        <scheme val="minor"/>
      </rPr>
      <t xml:space="preserve">          </t>
    </r>
    <r>
      <rPr>
        <b/>
        <u/>
        <sz val="11"/>
        <color theme="1"/>
        <rFont val="Calibri"/>
        <family val="2"/>
        <scheme val="minor"/>
      </rPr>
      <t>How to Use this Calculator</t>
    </r>
  </si>
  <si>
    <t>Normal draw</t>
  </si>
  <si>
    <t>NOTE: See also our E-book "On how to protect yourself from Liens"</t>
  </si>
  <si>
    <t xml:space="preserve">          Fill-in the budget amount, (green B-21 cell) the calculator will auto fill</t>
  </si>
  <si>
    <t xml:space="preserve">          that number (green D-25 cell) and the forth draw will auto fill the difference</t>
  </si>
  <si>
    <t xml:space="preserve">          You will note that the 10 % Lien hold back auto fills, and </t>
  </si>
  <si>
    <t xml:space="preserve">          sets the payment for the lien hold back to pay out in 45 days later</t>
  </si>
  <si>
    <r>
      <rPr>
        <b/>
        <sz val="20"/>
        <color theme="3" tint="-0.249977111117893"/>
        <rFont val="Calibri"/>
        <family val="2"/>
        <scheme val="minor"/>
      </rPr>
      <t>LANDEN's</t>
    </r>
    <r>
      <rPr>
        <b/>
        <sz val="11"/>
        <color theme="1"/>
        <rFont val="Calibri"/>
        <family val="2"/>
        <scheme val="minor"/>
      </rPr>
      <t xml:space="preserve">  Time-Frame Chart &amp; Percent of standard draws required (For a standard construction contract)</t>
    </r>
  </si>
  <si>
    <t>Optional Draw</t>
  </si>
  <si>
    <t xml:space="preserve"> 4-8 weeks</t>
  </si>
  <si>
    <t xml:space="preserve"> 3-4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</si>
</sst>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" fillId="0" borderId="3" xfId="0" applyFont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0" borderId="0" xfId="0" applyFont="1"/>
    <xf numFmtId="0" fontId="8" fillId="2" borderId="0" xfId="0" applyFont="1" applyFill="1"/>
    <xf numFmtId="0" fontId="9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4" fontId="0" fillId="0" borderId="0" xfId="0" applyNumberFormat="1" applyAlignment="1">
      <alignment horizontal="left" vertical="center" indent="1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left"/>
    </xf>
    <xf numFmtId="44" fontId="0" fillId="0" borderId="0" xfId="0" applyNumberFormat="1" applyAlignment="1">
      <alignment horizontal="left" vertical="center"/>
    </xf>
    <xf numFmtId="44" fontId="0" fillId="0" borderId="13" xfId="0" applyNumberFormat="1" applyBorder="1" applyAlignment="1">
      <alignment horizontal="left" vertical="center" indent="1"/>
    </xf>
    <xf numFmtId="44" fontId="0" fillId="0" borderId="13" xfId="0" applyNumberFormat="1" applyBorder="1" applyAlignment="1">
      <alignment horizontal="left"/>
    </xf>
    <xf numFmtId="44" fontId="1" fillId="0" borderId="1" xfId="0" applyNumberFormat="1" applyFont="1" applyBorder="1"/>
    <xf numFmtId="0" fontId="0" fillId="0" borderId="9" xfId="0" applyBorder="1" applyAlignment="1">
      <alignment horizontal="left" vertical="center" indent="1"/>
    </xf>
    <xf numFmtId="44" fontId="0" fillId="0" borderId="9" xfId="0" applyNumberFormat="1" applyBorder="1"/>
    <xf numFmtId="0" fontId="0" fillId="0" borderId="9" xfId="0" applyBorder="1"/>
    <xf numFmtId="44" fontId="0" fillId="0" borderId="13" xfId="0" applyNumberFormat="1" applyBorder="1"/>
    <xf numFmtId="0" fontId="0" fillId="0" borderId="0" xfId="0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9" fontId="7" fillId="2" borderId="9" xfId="0" applyNumberFormat="1" applyFont="1" applyFill="1" applyBorder="1" applyAlignment="1">
      <alignment horizontal="center" vertical="center"/>
    </xf>
    <xf numFmtId="9" fontId="7" fillId="2" borderId="9" xfId="0" applyNumberFormat="1" applyFont="1" applyFill="1" applyBorder="1" applyAlignment="1">
      <alignment horizontal="center"/>
    </xf>
    <xf numFmtId="0" fontId="10" fillId="3" borderId="0" xfId="0" applyFont="1" applyFill="1"/>
    <xf numFmtId="0" fontId="0" fillId="3" borderId="0" xfId="0" applyFill="1"/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/>
    <xf numFmtId="0" fontId="12" fillId="4" borderId="0" xfId="0" applyFont="1" applyFill="1" applyBorder="1" applyAlignment="1">
      <alignment horizontal="center"/>
    </xf>
    <xf numFmtId="0" fontId="0" fillId="0" borderId="0" xfId="0" applyBorder="1"/>
    <xf numFmtId="10" fontId="7" fillId="2" borderId="9" xfId="0" applyNumberFormat="1" applyFont="1" applyFill="1" applyBorder="1" applyAlignment="1" applyProtection="1">
      <alignment horizontal="center"/>
      <protection locked="0"/>
    </xf>
    <xf numFmtId="44" fontId="14" fillId="5" borderId="1" xfId="1" applyFont="1" applyFill="1" applyBorder="1" applyAlignment="1" applyProtection="1">
      <alignment vertical="center"/>
      <protection locked="0"/>
    </xf>
    <xf numFmtId="44" fontId="0" fillId="5" borderId="1" xfId="1" applyFont="1" applyFill="1" applyBorder="1" applyAlignment="1" applyProtection="1">
      <alignment horizontal="left"/>
      <protection locked="0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1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238125</xdr:colOff>
      <xdr:row>17</xdr:row>
      <xdr:rowOff>19050</xdr:rowOff>
    </xdr:to>
    <xdr:sp macro="" textlink="">
      <xdr:nvSpPr>
        <xdr:cNvPr id="1026" name="AutoShape 2" descr="https://reimaginebuilders.com/wp-content/themes/reimagine/img/icon-arrow-alt.svg"/>
        <xdr:cNvSpPr>
          <a:spLocks noChangeAspect="1" noChangeArrowheads="1"/>
        </xdr:cNvSpPr>
      </xdr:nvSpPr>
      <xdr:spPr bwMode="auto">
        <a:xfrm>
          <a:off x="0" y="2295525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238125</xdr:colOff>
      <xdr:row>31</xdr:row>
      <xdr:rowOff>47625</xdr:rowOff>
    </xdr:to>
    <xdr:sp macro="" textlink="">
      <xdr:nvSpPr>
        <xdr:cNvPr id="1027" name="AutoShape 3" descr="https://reimaginebuilders.com/wp-content/themes/reimagine/img/icon-arrow-alt.svg"/>
        <xdr:cNvSpPr>
          <a:spLocks noChangeAspect="1" noChangeArrowheads="1"/>
        </xdr:cNvSpPr>
      </xdr:nvSpPr>
      <xdr:spPr bwMode="auto">
        <a:xfrm>
          <a:off x="0" y="516255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238125</xdr:colOff>
      <xdr:row>44</xdr:row>
      <xdr:rowOff>47625</xdr:rowOff>
    </xdr:to>
    <xdr:sp macro="" textlink="">
      <xdr:nvSpPr>
        <xdr:cNvPr id="1028" name="AutoShape 4" descr="https://reimaginebuilders.com/wp-content/themes/reimagine/img/icon-arrow-alt.svg"/>
        <xdr:cNvSpPr>
          <a:spLocks noChangeAspect="1" noChangeArrowheads="1"/>
        </xdr:cNvSpPr>
      </xdr:nvSpPr>
      <xdr:spPr bwMode="auto">
        <a:xfrm>
          <a:off x="0" y="7648575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238125</xdr:colOff>
      <xdr:row>60</xdr:row>
      <xdr:rowOff>47625</xdr:rowOff>
    </xdr:to>
    <xdr:sp macro="" textlink="">
      <xdr:nvSpPr>
        <xdr:cNvPr id="1029" name="AutoShape 5" descr="https://reimaginebuilders.com/wp-content/themes/reimagine/img/icon-arrow-alt.svg"/>
        <xdr:cNvSpPr>
          <a:spLocks noChangeAspect="1" noChangeArrowheads="1"/>
        </xdr:cNvSpPr>
      </xdr:nvSpPr>
      <xdr:spPr bwMode="auto">
        <a:xfrm>
          <a:off x="0" y="107061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7" zoomScale="110" zoomScaleNormal="110" workbookViewId="0">
      <selection activeCell="E32" sqref="E32"/>
    </sheetView>
  </sheetViews>
  <sheetFormatPr defaultRowHeight="15" x14ac:dyDescent="0.25"/>
  <cols>
    <col min="1" max="1" width="22.7109375" customWidth="1"/>
    <col min="2" max="2" width="27.28515625" customWidth="1"/>
    <col min="3" max="3" width="20.7109375" customWidth="1"/>
    <col min="4" max="4" width="17.85546875" customWidth="1"/>
    <col min="5" max="5" width="18.85546875" customWidth="1"/>
    <col min="6" max="6" width="16.85546875" customWidth="1"/>
    <col min="7" max="7" width="15.42578125" customWidth="1"/>
    <col min="8" max="8" width="13.42578125" customWidth="1"/>
  </cols>
  <sheetData>
    <row r="1" spans="2:8" ht="26.25" x14ac:dyDescent="0.4">
      <c r="B1" s="17" t="s">
        <v>82</v>
      </c>
      <c r="C1" s="17"/>
      <c r="D1" s="17"/>
    </row>
    <row r="2" spans="2:8" ht="15.75" thickBot="1" x14ac:dyDescent="0.3"/>
    <row r="3" spans="2:8" x14ac:dyDescent="0.25">
      <c r="B3" s="5" t="s">
        <v>14</v>
      </c>
      <c r="C3" s="6" t="s">
        <v>84</v>
      </c>
      <c r="D3" s="7" t="s">
        <v>66</v>
      </c>
      <c r="E3" s="6" t="s">
        <v>84</v>
      </c>
      <c r="F3" s="8" t="s">
        <v>85</v>
      </c>
      <c r="G3" s="47"/>
      <c r="H3" s="48"/>
    </row>
    <row r="4" spans="2:8" ht="15.75" thickBot="1" x14ac:dyDescent="0.3">
      <c r="B4" s="9" t="s">
        <v>15</v>
      </c>
      <c r="C4" s="10" t="s">
        <v>34</v>
      </c>
      <c r="D4" s="11" t="s">
        <v>0</v>
      </c>
      <c r="E4" s="10" t="s">
        <v>20</v>
      </c>
      <c r="F4" s="12" t="s">
        <v>3</v>
      </c>
    </row>
    <row r="5" spans="2:8" ht="15.75" thickBot="1" x14ac:dyDescent="0.3"/>
    <row r="6" spans="2:8" x14ac:dyDescent="0.25">
      <c r="B6" s="52" t="s">
        <v>35</v>
      </c>
      <c r="C6" s="52" t="s">
        <v>7</v>
      </c>
      <c r="D6" s="52" t="s">
        <v>36</v>
      </c>
      <c r="E6" s="52" t="s">
        <v>2</v>
      </c>
      <c r="F6" s="52" t="s">
        <v>25</v>
      </c>
      <c r="G6" s="46" t="s">
        <v>75</v>
      </c>
    </row>
    <row r="7" spans="2:8" x14ac:dyDescent="0.25">
      <c r="B7" s="53" t="s">
        <v>4</v>
      </c>
      <c r="C7" s="53" t="s">
        <v>8</v>
      </c>
      <c r="D7" s="53" t="s">
        <v>17</v>
      </c>
      <c r="E7" s="53" t="s">
        <v>21</v>
      </c>
      <c r="F7" s="53" t="s">
        <v>37</v>
      </c>
      <c r="G7" s="43" t="s">
        <v>78</v>
      </c>
    </row>
    <row r="8" spans="2:8" x14ac:dyDescent="0.25">
      <c r="B8" s="53" t="s">
        <v>5</v>
      </c>
      <c r="C8" s="53" t="s">
        <v>9</v>
      </c>
      <c r="D8" s="53" t="s">
        <v>18</v>
      </c>
      <c r="E8" s="53" t="s">
        <v>22</v>
      </c>
      <c r="F8" s="53" t="s">
        <v>26</v>
      </c>
      <c r="G8" s="43" t="s">
        <v>68</v>
      </c>
    </row>
    <row r="9" spans="2:8" x14ac:dyDescent="0.25">
      <c r="B9" s="53" t="s">
        <v>38</v>
      </c>
      <c r="C9" s="53" t="s">
        <v>10</v>
      </c>
      <c r="D9" s="53" t="s">
        <v>39</v>
      </c>
      <c r="E9" s="53" t="s">
        <v>23</v>
      </c>
      <c r="F9" s="53" t="s">
        <v>27</v>
      </c>
      <c r="G9" s="43" t="s">
        <v>79</v>
      </c>
    </row>
    <row r="10" spans="2:8" x14ac:dyDescent="0.25">
      <c r="B10" s="53" t="s">
        <v>6</v>
      </c>
      <c r="C10" s="53" t="s">
        <v>11</v>
      </c>
      <c r="D10" s="53" t="s">
        <v>1</v>
      </c>
      <c r="E10" s="53" t="s">
        <v>40</v>
      </c>
      <c r="F10" s="53" t="s">
        <v>28</v>
      </c>
      <c r="G10" s="44" t="s">
        <v>80</v>
      </c>
    </row>
    <row r="11" spans="2:8" x14ac:dyDescent="0.25">
      <c r="B11" s="53" t="s">
        <v>30</v>
      </c>
      <c r="C11" s="53" t="s">
        <v>16</v>
      </c>
      <c r="D11" s="53" t="s">
        <v>41</v>
      </c>
      <c r="E11" s="53" t="s">
        <v>42</v>
      </c>
      <c r="F11" s="53" t="s">
        <v>29</v>
      </c>
      <c r="G11" s="44" t="s">
        <v>81</v>
      </c>
    </row>
    <row r="12" spans="2:8" ht="15.75" thickBot="1" x14ac:dyDescent="0.3">
      <c r="B12" s="4"/>
      <c r="C12" s="53" t="s">
        <v>12</v>
      </c>
      <c r="D12" s="53" t="s">
        <v>19</v>
      </c>
      <c r="E12" s="53" t="s">
        <v>24</v>
      </c>
      <c r="F12" s="53" t="s">
        <v>24</v>
      </c>
      <c r="G12" s="45" t="s">
        <v>71</v>
      </c>
    </row>
    <row r="13" spans="2:8" ht="15.75" thickBot="1" x14ac:dyDescent="0.3">
      <c r="B13" s="15" t="s">
        <v>31</v>
      </c>
      <c r="C13" s="54" t="s">
        <v>13</v>
      </c>
      <c r="D13" s="53" t="s">
        <v>13</v>
      </c>
      <c r="E13" s="53" t="s">
        <v>13</v>
      </c>
      <c r="F13" s="53" t="s">
        <v>13</v>
      </c>
      <c r="G13" s="44" t="s">
        <v>72</v>
      </c>
    </row>
    <row r="14" spans="2:8" ht="15.75" thickBot="1" x14ac:dyDescent="0.3">
      <c r="B14" s="16" t="s">
        <v>32</v>
      </c>
      <c r="C14" s="14" t="s">
        <v>43</v>
      </c>
      <c r="D14" s="13" t="s">
        <v>83</v>
      </c>
      <c r="E14" s="13" t="s">
        <v>44</v>
      </c>
      <c r="F14" s="13" t="s">
        <v>33</v>
      </c>
      <c r="G14" t="s">
        <v>74</v>
      </c>
    </row>
    <row r="15" spans="2:8" x14ac:dyDescent="0.25">
      <c r="B15" s="3"/>
      <c r="G15" s="44" t="s">
        <v>73</v>
      </c>
    </row>
    <row r="16" spans="2:8" ht="18.75" x14ac:dyDescent="0.3">
      <c r="B16" s="18" t="s">
        <v>45</v>
      </c>
      <c r="C16" s="18"/>
      <c r="D16" s="18"/>
      <c r="E16" s="18"/>
      <c r="F16" s="18"/>
    </row>
    <row r="17" spans="1:9" ht="17.25" x14ac:dyDescent="0.3">
      <c r="B17" s="19" t="s">
        <v>67</v>
      </c>
    </row>
    <row r="19" spans="1:9" x14ac:dyDescent="0.25">
      <c r="B19" s="21" t="s">
        <v>61</v>
      </c>
    </row>
    <row r="20" spans="1:9" ht="15.75" thickBot="1" x14ac:dyDescent="0.3">
      <c r="B20" s="21" t="s">
        <v>69</v>
      </c>
    </row>
    <row r="21" spans="1:9" ht="21.75" thickBot="1" x14ac:dyDescent="0.3">
      <c r="B21" s="50">
        <v>750555</v>
      </c>
      <c r="E21" s="20" t="s">
        <v>76</v>
      </c>
    </row>
    <row r="22" spans="1:9" x14ac:dyDescent="0.25">
      <c r="B22" s="3"/>
      <c r="D22" s="20" t="s">
        <v>48</v>
      </c>
      <c r="E22" s="22">
        <v>0.45</v>
      </c>
      <c r="G22" s="41" t="s">
        <v>62</v>
      </c>
      <c r="H22" s="41"/>
    </row>
    <row r="23" spans="1:9" x14ac:dyDescent="0.25">
      <c r="B23" s="37" t="s">
        <v>46</v>
      </c>
      <c r="C23" s="38" t="s">
        <v>47</v>
      </c>
      <c r="D23" s="38" t="s">
        <v>51</v>
      </c>
      <c r="E23" s="38" t="s">
        <v>49</v>
      </c>
      <c r="F23" s="38" t="s">
        <v>50</v>
      </c>
      <c r="H23" s="21" t="s">
        <v>55</v>
      </c>
    </row>
    <row r="24" spans="1:9" ht="15.75" thickBot="1" x14ac:dyDescent="0.3">
      <c r="A24" s="26" t="s">
        <v>52</v>
      </c>
      <c r="B24" s="39">
        <v>0.1</v>
      </c>
      <c r="C24" s="40">
        <v>0.35</v>
      </c>
      <c r="D24" s="49">
        <f>D25/B21</f>
        <v>0</v>
      </c>
      <c r="E24" s="40">
        <f>E25/B21</f>
        <v>0.45</v>
      </c>
      <c r="F24" s="40">
        <v>0.1</v>
      </c>
      <c r="G24" s="34"/>
      <c r="H24" s="34"/>
    </row>
    <row r="25" spans="1:9" ht="15.75" thickBot="1" x14ac:dyDescent="0.3">
      <c r="A25" s="26" t="s">
        <v>70</v>
      </c>
      <c r="B25" s="23">
        <f>B21*B24</f>
        <v>75055.5</v>
      </c>
      <c r="C25" s="27">
        <f>B21*C24</f>
        <v>262694.25</v>
      </c>
      <c r="D25" s="51">
        <v>0</v>
      </c>
      <c r="E25" s="27">
        <f>(B21*E22)-D25</f>
        <v>337749.75</v>
      </c>
      <c r="F25" s="27">
        <f>B21*F24</f>
        <v>75055.5</v>
      </c>
      <c r="G25" s="26" t="s">
        <v>58</v>
      </c>
      <c r="H25" s="24">
        <f>B25+C25+D25+E25+F25</f>
        <v>750555</v>
      </c>
      <c r="I25" t="s">
        <v>65</v>
      </c>
    </row>
    <row r="26" spans="1:9" ht="15.75" thickBot="1" x14ac:dyDescent="0.3">
      <c r="A26" s="26" t="s">
        <v>53</v>
      </c>
      <c r="B26" s="29">
        <f>B25*B24</f>
        <v>7505.55</v>
      </c>
      <c r="C26" s="30">
        <f>C25*B24</f>
        <v>26269.425000000003</v>
      </c>
      <c r="D26" s="30">
        <f>D25*B24</f>
        <v>0</v>
      </c>
      <c r="E26" s="30">
        <f>E25*B24</f>
        <v>33774.974999999999</v>
      </c>
      <c r="F26" s="30">
        <f>F25*B24</f>
        <v>7505.55</v>
      </c>
      <c r="G26" s="26" t="s">
        <v>59</v>
      </c>
      <c r="H26" s="35">
        <f>B26+C26+E26+D26+F26</f>
        <v>75055.500000000015</v>
      </c>
      <c r="I26" t="s">
        <v>63</v>
      </c>
    </row>
    <row r="27" spans="1:9" ht="15.75" thickTop="1" x14ac:dyDescent="0.25">
      <c r="A27" s="26" t="s">
        <v>57</v>
      </c>
      <c r="B27" s="23">
        <f>B25-B26</f>
        <v>67549.95</v>
      </c>
      <c r="C27" s="28">
        <f>C25-C26</f>
        <v>236424.82500000001</v>
      </c>
      <c r="D27" s="28">
        <f t="shared" ref="D27:F27" si="0">D25-D26</f>
        <v>0</v>
      </c>
      <c r="E27" s="28">
        <f t="shared" si="0"/>
        <v>303974.77500000002</v>
      </c>
      <c r="F27" s="25">
        <f t="shared" si="0"/>
        <v>67549.95</v>
      </c>
      <c r="G27" s="36" t="s">
        <v>60</v>
      </c>
      <c r="H27" s="24">
        <f>B27+C27+D27+E27+F27</f>
        <v>675499.5</v>
      </c>
      <c r="I27" t="s">
        <v>64</v>
      </c>
    </row>
    <row r="28" spans="1:9" x14ac:dyDescent="0.25">
      <c r="A28" s="26"/>
      <c r="B28" s="3"/>
      <c r="H28" s="20"/>
    </row>
    <row r="29" spans="1:9" ht="15.75" thickBot="1" x14ac:dyDescent="0.3">
      <c r="A29" s="26" t="s">
        <v>56</v>
      </c>
      <c r="B29" s="32"/>
      <c r="C29" s="33">
        <f>B26</f>
        <v>7505.55</v>
      </c>
      <c r="D29" s="33">
        <f>C26</f>
        <v>26269.425000000003</v>
      </c>
      <c r="E29" s="33">
        <f>D26</f>
        <v>0</v>
      </c>
      <c r="F29" s="33">
        <f>E26</f>
        <v>33774.974999999999</v>
      </c>
      <c r="G29" s="33">
        <f>F26</f>
        <v>7505.55</v>
      </c>
      <c r="H29" s="24"/>
    </row>
    <row r="30" spans="1:9" ht="15.75" thickBot="1" x14ac:dyDescent="0.3">
      <c r="A30" s="26" t="s">
        <v>54</v>
      </c>
      <c r="B30" s="24">
        <f>B27</f>
        <v>67549.95</v>
      </c>
      <c r="C30" s="24">
        <f>C27+C29</f>
        <v>243930.375</v>
      </c>
      <c r="D30" s="24">
        <f t="shared" ref="D30:F30" si="1">D27+D29</f>
        <v>26269.425000000003</v>
      </c>
      <c r="E30" s="24">
        <f t="shared" si="1"/>
        <v>303974.77500000002</v>
      </c>
      <c r="F30" s="24">
        <f t="shared" si="1"/>
        <v>101324.92499999999</v>
      </c>
      <c r="G30" s="24">
        <f>G29</f>
        <v>7505.55</v>
      </c>
      <c r="H30" s="31">
        <f>B30+C30+D30+E30+F30+G30</f>
        <v>750555</v>
      </c>
    </row>
    <row r="32" spans="1:9" x14ac:dyDescent="0.25">
      <c r="B32" s="42" t="s">
        <v>77</v>
      </c>
      <c r="C32" s="42"/>
      <c r="D32" s="42"/>
    </row>
    <row r="33" spans="2:2" x14ac:dyDescent="0.25">
      <c r="B33" s="1"/>
    </row>
    <row r="35" spans="2:2" ht="15.75" x14ac:dyDescent="0.25">
      <c r="B35" s="2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6" spans="2:2" x14ac:dyDescent="0.25">
      <c r="B46" s="1"/>
    </row>
    <row r="48" spans="2:2" ht="15.75" x14ac:dyDescent="0.25">
      <c r="B48" s="2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62" spans="2:2" x14ac:dyDescent="0.25">
      <c r="B62" s="1"/>
    </row>
    <row r="64" spans="2:2" ht="15.75" x14ac:dyDescent="0.25">
      <c r="B64" s="2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</sheetData>
  <sheetProtection password="DBB5" sheet="1" objects="1" scenarios="1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2020-01-12T20:02:28Z</dcterms:created>
  <dcterms:modified xsi:type="dcterms:W3CDTF">2020-04-18T19:11:23Z</dcterms:modified>
</cp:coreProperties>
</file>