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9635" windowHeight="8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8" i="1" l="1"/>
  <c r="J47" i="1"/>
  <c r="K47" i="1" s="1"/>
  <c r="D24" i="1"/>
  <c r="H24" i="1" s="1"/>
  <c r="I42" i="1"/>
  <c r="K42" i="1" s="1"/>
  <c r="J43" i="1"/>
  <c r="K43" i="1" s="1"/>
  <c r="D45" i="1"/>
  <c r="I45" i="1" s="1"/>
  <c r="K45" i="1" s="1"/>
  <c r="D42" i="1"/>
  <c r="D44" i="1"/>
  <c r="J44" i="1" s="1"/>
  <c r="K44" i="1" s="1"/>
  <c r="C42" i="1"/>
  <c r="K21" i="1"/>
  <c r="I21" i="1"/>
  <c r="C21" i="1"/>
  <c r="D13" i="1"/>
  <c r="J13" i="1" s="1"/>
  <c r="K13" i="1" s="1"/>
  <c r="K17" i="1"/>
  <c r="J17" i="1"/>
  <c r="G49" i="1"/>
  <c r="K27" i="1"/>
  <c r="F26" i="1"/>
  <c r="F27" i="1"/>
  <c r="F25" i="1"/>
  <c r="I28" i="1"/>
  <c r="K28" i="1" s="1"/>
  <c r="K30" i="1"/>
  <c r="I30" i="1"/>
  <c r="K49" i="1"/>
  <c r="K46" i="1"/>
  <c r="G46" i="1"/>
  <c r="K40" i="1"/>
  <c r="I40" i="1"/>
  <c r="K39" i="1"/>
  <c r="K38" i="1"/>
  <c r="I39" i="1"/>
  <c r="I38" i="1"/>
  <c r="K37" i="1"/>
  <c r="I37" i="1"/>
  <c r="K36" i="1"/>
  <c r="I36" i="1"/>
  <c r="K35" i="1"/>
  <c r="I35" i="1"/>
  <c r="G23" i="1"/>
  <c r="K23" i="1" s="1"/>
  <c r="K22" i="1"/>
  <c r="I22" i="1"/>
  <c r="K20" i="1"/>
  <c r="I20" i="1"/>
  <c r="J19" i="1"/>
  <c r="J16" i="1"/>
  <c r="J15" i="1"/>
  <c r="J14" i="1"/>
  <c r="K26" i="1"/>
  <c r="K25" i="1"/>
  <c r="C23" i="1"/>
  <c r="C35" i="1"/>
  <c r="C32" i="1"/>
  <c r="C33" i="1" s="1"/>
  <c r="H33" i="1" s="1"/>
  <c r="D29" i="1"/>
  <c r="I29" i="1" s="1"/>
  <c r="K29" i="1" s="1"/>
  <c r="C29" i="1"/>
  <c r="K19" i="1"/>
  <c r="K15" i="1"/>
  <c r="K16" i="1"/>
  <c r="K14" i="1"/>
  <c r="C20" i="1"/>
  <c r="C41" i="1"/>
  <c r="I41" i="1" s="1"/>
  <c r="K41" i="1" s="1"/>
  <c r="C40" i="1"/>
  <c r="C39" i="1"/>
  <c r="C38" i="1"/>
  <c r="C37" i="1"/>
  <c r="C36" i="1"/>
  <c r="C34" i="1"/>
  <c r="I34" i="1" s="1"/>
  <c r="K34" i="1" s="1"/>
  <c r="C31" i="1"/>
  <c r="H31" i="1" s="1"/>
  <c r="K31" i="1" s="1"/>
  <c r="C27" i="1"/>
  <c r="D18" i="1"/>
  <c r="H18" i="1" s="1"/>
  <c r="K18" i="1" s="1"/>
  <c r="J50" i="1" l="1"/>
  <c r="G32" i="1"/>
  <c r="K32" i="1" s="1"/>
  <c r="K33" i="1"/>
  <c r="H50" i="1"/>
  <c r="I50" i="1"/>
  <c r="G24" i="1"/>
  <c r="K24" i="1" s="1"/>
  <c r="G50" i="1" l="1"/>
  <c r="K50" i="1"/>
  <c r="K52" i="1" l="1"/>
  <c r="K53" i="1" s="1"/>
  <c r="K54" i="1"/>
  <c r="K56" i="1" l="1"/>
  <c r="K55" i="1"/>
</calcChain>
</file>

<file path=xl/comments1.xml><?xml version="1.0" encoding="utf-8"?>
<comments xmlns="http://schemas.openxmlformats.org/spreadsheetml/2006/main">
  <authors>
    <author>Greg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Inter the proposed finished sq. ft. area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This is for a standard 3 pc bath of tub with tile to celling, vanity, with stone top and undermount sink, toilet, mirror and bath hardware complete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Filling this cell in for new windows assumes you will cutting out concrete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Fill this cell in for any windows that you plan to keep and do NOT plan to replace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Include any new passage doors including pocket doors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 xml:space="preserve">Any bi-fold door over 3' needs to be counted as two bi-fold doors, for example a 6' bi-fold would be 2 3' bi-fold doors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This is for walls that will be built up against a concrete foundation wall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These are walls that would be dry walled on both sides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If you have an existing developed basement and want the existing development totally removed, then fill this cell in with 1, enter "0" if you already have a RAW basement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Only fill this cell in with "1" if you have no existing basement rough-in for bathroom, or if you will need any other sewer drain work to add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This cell is for the 2"x2' OSB floor tile with "waffle barrier"</t>
        </r>
        <r>
          <rPr>
            <sz val="9"/>
            <color indexed="81"/>
            <rFont val="Tahoma"/>
            <family val="2"/>
          </rPr>
          <t xml:space="preserve">
or foam backed tile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If you need to replace or need to add a furnace for the basement development, then fill in this cell</t>
        </r>
      </text>
    </comment>
    <comment ref="C26" authorId="0">
      <text>
        <r>
          <rPr>
            <sz val="9"/>
            <color indexed="81"/>
            <rFont val="Tahoma"/>
            <family val="2"/>
          </rPr>
          <t xml:space="preserve">If you need a new hot water heater, or want to add a second hot water heater then fill in this cell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Fill in the lin. Ft. of the base cabinet length, note that this lin ft. rate can vary greatly depending on what you want!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sz val="9"/>
            <color indexed="81"/>
            <rFont val="Tahoma"/>
            <family val="2"/>
          </rPr>
          <t xml:space="preserve">If your heat vents are mounted in the ceiling, and you want them dropped to floor level, then fill in the # of vents here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Fill this in with "1" if you want a media room option, note this cost can vary greatly depending your requirements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 xml:space="preserve">If you plan to apply for a legal suite, check this box with a "1", however note this is a very rough number and would require a site assessment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Add any extra items not included above here</t>
        </r>
      </text>
    </comment>
  </commentList>
</comments>
</file>

<file path=xl/sharedStrings.xml><?xml version="1.0" encoding="utf-8"?>
<sst xmlns="http://schemas.openxmlformats.org/spreadsheetml/2006/main" count="133" uniqueCount="105">
  <si>
    <t>Concrete cut in new 4'x3' window</t>
  </si>
  <si>
    <t>Basement development sq. ft. area</t>
  </si>
  <si>
    <t>Flooring allowance</t>
  </si>
  <si>
    <t># 0f 3 pc</t>
  </si>
  <si>
    <t>Bathroom</t>
  </si>
  <si>
    <t># of new</t>
  </si>
  <si>
    <t>windows</t>
  </si>
  <si>
    <t># of exist</t>
  </si>
  <si>
    <t xml:space="preserve"># of </t>
  </si>
  <si>
    <t>passage dr</t>
  </si>
  <si>
    <t>bi-fold dr</t>
  </si>
  <si>
    <t>lin ft.</t>
  </si>
  <si>
    <t># of bed</t>
  </si>
  <si>
    <t>rooms</t>
  </si>
  <si>
    <t>stair raling</t>
  </si>
  <si>
    <t>Plans blue/prints</t>
  </si>
  <si>
    <t>Building permit</t>
  </si>
  <si>
    <t xml:space="preserve">Construction liability Insurance </t>
  </si>
  <si>
    <t>Garbage bin &amp; Dump charges</t>
  </si>
  <si>
    <t>ext. wall</t>
  </si>
  <si>
    <t>int wall</t>
  </si>
  <si>
    <t>Hvac drop existing H/A to floor level</t>
  </si>
  <si>
    <t>Electrical Labour &amp; Mat</t>
  </si>
  <si>
    <t>Drywall tap/mud/ sand &amp; tex</t>
  </si>
  <si>
    <t>Passage doors mat &amp; labour</t>
  </si>
  <si>
    <t>Bi-fold doors mat&amp;Labour</t>
  </si>
  <si>
    <t>Type</t>
  </si>
  <si>
    <t>Unit</t>
  </si>
  <si>
    <t>Quantity</t>
  </si>
  <si>
    <t>Area</t>
  </si>
  <si>
    <t>Labour</t>
  </si>
  <si>
    <t>Material</t>
  </si>
  <si>
    <t>Mat &amp;</t>
  </si>
  <si>
    <t xml:space="preserve">Unit </t>
  </si>
  <si>
    <t>cost</t>
  </si>
  <si>
    <t>Lighting allowance</t>
  </si>
  <si>
    <t>BASEMENT DEVLOPMENT BUDGET CALCULATOR</t>
  </si>
  <si>
    <t>Remove/demo existing devl. Insert 1 or 0</t>
  </si>
  <si>
    <t>Concrete cut/break bath rough-in,    1 or 0</t>
  </si>
  <si>
    <t>Bathroom 5'x9' tub vanity toilet</t>
  </si>
  <si>
    <t>Raised sub floor                             insert 1or 0</t>
  </si>
  <si>
    <t>Add new furnace</t>
  </si>
  <si>
    <t>Insulation &amp; VB labour &amp; Mat sq. ft.</t>
  </si>
  <si>
    <t>sq. ft</t>
  </si>
  <si>
    <t>Base board mat &amp; Labour</t>
  </si>
  <si>
    <t>sq. ft.</t>
  </si>
  <si>
    <t>per job</t>
  </si>
  <si>
    <t>lin. ft.</t>
  </si>
  <si>
    <t>per drop</t>
  </si>
  <si>
    <t>board ft.</t>
  </si>
  <si>
    <t>per unit</t>
  </si>
  <si>
    <t>per sq. ft</t>
  </si>
  <si>
    <t>Framing materials</t>
  </si>
  <si>
    <t>services</t>
  </si>
  <si>
    <t>Boxed-out windows and cased mat &amp; lab</t>
  </si>
  <si>
    <t xml:space="preserve">                  Contrcator's fee</t>
  </si>
  <si>
    <t>Per sq. ft.</t>
  </si>
  <si>
    <t>Supervision</t>
  </si>
  <si>
    <t>per sq. ft.</t>
  </si>
  <si>
    <t>per wind</t>
  </si>
  <si>
    <t>per bath</t>
  </si>
  <si>
    <t xml:space="preserve">Appliance allowance </t>
  </si>
  <si>
    <t>Totals</t>
  </si>
  <si>
    <t>Discription of work</t>
  </si>
  <si>
    <t>PROJECT FOR: Mr &amp; Mrs</t>
  </si>
  <si>
    <t>Address:</t>
  </si>
  <si>
    <r>
      <t xml:space="preserve">THIS IS </t>
    </r>
    <r>
      <rPr>
        <b/>
        <sz val="14"/>
        <color rgb="FFC00000"/>
        <rFont val="Calibri"/>
        <family val="2"/>
        <scheme val="minor"/>
      </rPr>
      <t>NOT</t>
    </r>
    <r>
      <rPr>
        <sz val="14"/>
        <color rgb="FFC00000"/>
        <rFont val="Calibri"/>
        <family val="2"/>
        <scheme val="minor"/>
      </rPr>
      <t xml:space="preserve"> A QUOTE</t>
    </r>
  </si>
  <si>
    <t>wet bar or built-in cabinets</t>
  </si>
  <si>
    <t>per bed</t>
  </si>
  <si>
    <t>COPYRIGHT PROTECTED</t>
  </si>
  <si>
    <t>BP Application contractor fee</t>
  </si>
  <si>
    <t>Egress requirements / window well</t>
  </si>
  <si>
    <t>Add ne what water tank</t>
  </si>
  <si>
    <t>Drywall board</t>
  </si>
  <si>
    <t>Paint basic developed area</t>
  </si>
  <si>
    <t>Paint trim</t>
  </si>
  <si>
    <t>Paint stain railing</t>
  </si>
  <si>
    <t>Railing cost metal spindle wood rail</t>
  </si>
  <si>
    <t>Sound proofing Allowance</t>
  </si>
  <si>
    <t>Legal suite option Allowance          1 or 0</t>
  </si>
  <si>
    <t>Other items</t>
  </si>
  <si>
    <t xml:space="preserve">                  Contingency</t>
  </si>
  <si>
    <t xml:space="preserve">                  Total Project cost</t>
  </si>
  <si>
    <t>DISCLAMER</t>
  </si>
  <si>
    <t xml:space="preserve">Although every effort has been made to come up with a calculator to help give you as accurate an "Rough Estimate" of construction  cost possible, the user understands these are average cost #'s </t>
  </si>
  <si>
    <t xml:space="preserve">by this FREE Excel based spread sheet are based on a combination of AVERAGE data from our past built homes, CHMC data, and BTY Group data, which may or may not represent any "actual </t>
  </si>
  <si>
    <t>attain a more accurate price/quote, that a full tender/bid process would be required by a qualified experienced builder.</t>
  </si>
  <si>
    <t>COPYRIGHT NOTICE</t>
  </si>
  <si>
    <t xml:space="preserve">is strictly prohibited, whereby Landen will use what ever legal means available by law to prosecute ANY copyright infringement, if you have any questions you can contact Landen at 403-619-4734 </t>
  </si>
  <si>
    <r>
      <t xml:space="preserve">This calculator is NOT to be deemed an accurate method of determining a "final building cost" as every custom home can be very different in design and overall specifications.  </t>
    </r>
    <r>
      <rPr>
        <sz val="10"/>
        <rFont val="Calibri"/>
        <family val="2"/>
        <scheme val="minor"/>
      </rPr>
      <t>The numbers generated</t>
    </r>
  </si>
  <si>
    <r>
      <t xml:space="preserve">cost"  The user agrees and understands that this data is a </t>
    </r>
    <r>
      <rPr>
        <b/>
        <u/>
        <sz val="10"/>
        <color theme="1"/>
        <rFont val="Calibri"/>
        <family val="2"/>
        <scheme val="minor"/>
      </rPr>
      <t>rough estimate only</t>
    </r>
    <r>
      <rPr>
        <sz val="10"/>
        <color theme="1"/>
        <rFont val="Calibri"/>
        <family val="2"/>
        <scheme val="minor"/>
      </rPr>
      <t xml:space="preserve">, and further understand that this spreadsheet report is </t>
    </r>
    <r>
      <rPr>
        <b/>
        <sz val="10"/>
        <color theme="1"/>
        <rFont val="Calibri"/>
        <family val="2"/>
        <scheme val="minor"/>
      </rPr>
      <t xml:space="preserve">NOT </t>
    </r>
    <r>
      <rPr>
        <sz val="10"/>
        <color theme="1"/>
        <rFont val="Calibri"/>
        <family val="2"/>
        <scheme val="minor"/>
      </rPr>
      <t>a quote, and further understands that in order to</t>
    </r>
  </si>
  <si>
    <r>
      <t xml:space="preserve">This Landen Design Build </t>
    </r>
    <r>
      <rPr>
        <sz val="10"/>
        <color theme="1"/>
        <rFont val="Calibri"/>
        <family val="2"/>
        <scheme val="minor"/>
      </rPr>
      <t>(Landen)</t>
    </r>
    <r>
      <rPr>
        <b/>
        <sz val="10"/>
        <color theme="1"/>
        <rFont val="Calibri"/>
        <family val="2"/>
        <scheme val="minor"/>
      </rPr>
      <t xml:space="preserve"> calculator is copyright protected, and is only athourized to be used by private potential Landen Clients, any use of this calculator by another builder or contractor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</si>
  <si>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After filling out this calculator, see how the per sq. ft. cell number changes, if you simply </t>
    </r>
  </si>
  <si>
    <r>
      <t xml:space="preserve"> modify  the base sq. ft. input values, see also our eBook</t>
    </r>
    <r>
      <rPr>
        <b/>
        <sz val="11"/>
        <rFont val="Calibri"/>
        <family val="2"/>
        <scheme val="minor"/>
      </rPr>
      <t xml:space="preserve"> Debunking the sq. ft. Myth.  </t>
    </r>
    <r>
      <rPr>
        <sz val="11"/>
        <rFont val="Calibri"/>
        <family val="2"/>
        <scheme val="minor"/>
      </rPr>
      <t xml:space="preserve">The reason for </t>
    </r>
  </si>
  <si>
    <t xml:space="preserve"> this is that many of the exact same items like windows, cabinets, bathrooms etc. are all still the</t>
  </si>
  <si>
    <t>same, the only thing changing is the RAW areas values, that’s why there are certain "Sweet spots"</t>
  </si>
  <si>
    <t>of overall basement devlopment size "on a per. Sq. ft. basis"  where the overall price will change up or down</t>
  </si>
  <si>
    <t>but the per. Sq. ft. devloped basement cost rate can vary greatly!</t>
  </si>
  <si>
    <t>To get a firm quote contact us to come an bid your job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</si>
  <si>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This Basement Devlopment Budget Estimator has been designed as an "assistance tool" to help our clients set a realistic budget based on having roughed out preliminary plans in place.</t>
    </r>
  </si>
  <si>
    <r>
      <rPr>
        <sz val="24"/>
        <color theme="0"/>
        <rFont val="Arial Black"/>
        <family val="2"/>
      </rPr>
      <t>LANDEN</t>
    </r>
    <r>
      <rPr>
        <sz val="24"/>
        <color theme="0"/>
        <rFont val="Calibri"/>
        <family val="2"/>
        <scheme val="minor"/>
      </rPr>
      <t xml:space="preserve">  </t>
    </r>
    <r>
      <rPr>
        <sz val="20"/>
        <color theme="0"/>
        <rFont val="Chief Blueprint"/>
      </rPr>
      <t>DESIGN BUIL</t>
    </r>
    <r>
      <rPr>
        <sz val="20"/>
        <color theme="0"/>
        <rFont val="Calibri"/>
        <family val="2"/>
        <scheme val="minor"/>
      </rPr>
      <t xml:space="preserve">D                </t>
    </r>
    <r>
      <rPr>
        <sz val="10"/>
        <color theme="0"/>
        <rFont val="Calibri"/>
        <family val="2"/>
        <scheme val="minor"/>
      </rPr>
      <t xml:space="preserve">    landendevlopment.com</t>
    </r>
  </si>
  <si>
    <r>
      <t xml:space="preserve">Phone:  </t>
    </r>
    <r>
      <rPr>
        <b/>
        <sz val="11"/>
        <color theme="1"/>
        <rFont val="Calibri"/>
        <family val="2"/>
        <scheme val="minor"/>
      </rPr>
      <t>403-619-4734</t>
    </r>
  </si>
  <si>
    <t>Media room option Allowance        1 or 0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</si>
  <si>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is a rough budget estimate only</t>
    </r>
  </si>
  <si>
    <t xml:space="preserve">   BASED ON 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</si>
</sst>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B416F"/>
      <name val="Arial Black"/>
      <family val="2"/>
    </font>
    <font>
      <sz val="24"/>
      <color theme="0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Chief Blueprint"/>
    </font>
    <font>
      <sz val="20"/>
      <color theme="0"/>
      <name val="Calibri"/>
      <family val="2"/>
      <scheme val="minor"/>
    </font>
    <font>
      <sz val="11"/>
      <color rgb="FF1B416F"/>
      <name val="Calibri"/>
      <family val="2"/>
      <scheme val="minor"/>
    </font>
    <font>
      <b/>
      <sz val="11"/>
      <color rgb="FF1B416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1839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4" fontId="0" fillId="0" borderId="0" xfId="1" applyFont="1"/>
    <xf numFmtId="44" fontId="3" fillId="0" borderId="0" xfId="1" applyFont="1"/>
    <xf numFmtId="44" fontId="0" fillId="0" borderId="0" xfId="0" applyNumberFormat="1"/>
    <xf numFmtId="44" fontId="3" fillId="0" borderId="1" xfId="1" applyFont="1" applyBorder="1"/>
    <xf numFmtId="9" fontId="0" fillId="0" borderId="0" xfId="1" applyNumberFormat="1" applyFont="1"/>
    <xf numFmtId="44" fontId="3" fillId="0" borderId="0" xfId="1" applyFont="1" applyBorder="1"/>
    <xf numFmtId="44" fontId="3" fillId="0" borderId="2" xfId="1" applyFont="1" applyBorder="1"/>
    <xf numFmtId="44" fontId="3" fillId="0" borderId="4" xfId="1" applyFont="1" applyBorder="1"/>
    <xf numFmtId="0" fontId="5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0" xfId="0" applyFont="1"/>
    <xf numFmtId="44" fontId="9" fillId="0" borderId="9" xfId="1" applyFont="1" applyBorder="1"/>
    <xf numFmtId="44" fontId="9" fillId="0" borderId="7" xfId="1" applyFont="1" applyBorder="1"/>
    <xf numFmtId="44" fontId="9" fillId="0" borderId="6" xfId="1" applyFont="1" applyBorder="1"/>
    <xf numFmtId="44" fontId="9" fillId="0" borderId="10" xfId="1" applyFont="1" applyBorder="1"/>
    <xf numFmtId="44" fontId="9" fillId="0" borderId="0" xfId="1" applyFont="1" applyBorder="1"/>
    <xf numFmtId="44" fontId="9" fillId="0" borderId="8" xfId="1" applyFont="1" applyBorder="1"/>
    <xf numFmtId="44" fontId="9" fillId="0" borderId="11" xfId="1" applyFont="1" applyBorder="1"/>
    <xf numFmtId="44" fontId="9" fillId="0" borderId="12" xfId="1" applyFont="1" applyBorder="1"/>
    <xf numFmtId="44" fontId="10" fillId="0" borderId="0" xfId="1" applyFont="1"/>
    <xf numFmtId="0" fontId="0" fillId="0" borderId="0" xfId="0" applyFill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Border="1"/>
    <xf numFmtId="44" fontId="0" fillId="0" borderId="1" xfId="1" applyFont="1" applyBorder="1"/>
    <xf numFmtId="0" fontId="16" fillId="0" borderId="0" xfId="0" applyFont="1" applyFill="1" applyBorder="1"/>
    <xf numFmtId="2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0" fontId="19" fillId="0" borderId="0" xfId="0" applyFont="1" applyFill="1" applyBorder="1"/>
    <xf numFmtId="2" fontId="19" fillId="0" borderId="0" xfId="0" applyNumberFormat="1" applyFont="1" applyFill="1" applyBorder="1"/>
    <xf numFmtId="3" fontId="19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>
      <alignment horizontal="center"/>
    </xf>
    <xf numFmtId="44" fontId="19" fillId="0" borderId="0" xfId="1" applyFont="1" applyFill="1" applyBorder="1"/>
    <xf numFmtId="44" fontId="19" fillId="0" borderId="0" xfId="0" applyNumberFormat="1" applyFont="1" applyFill="1" applyBorder="1"/>
    <xf numFmtId="0" fontId="19" fillId="0" borderId="0" xfId="0" applyFont="1"/>
    <xf numFmtId="0" fontId="21" fillId="0" borderId="0" xfId="0" applyFont="1" applyFill="1" applyBorder="1"/>
    <xf numFmtId="2" fontId="23" fillId="0" borderId="0" xfId="0" applyNumberFormat="1" applyFont="1" applyFill="1" applyBorder="1"/>
    <xf numFmtId="0" fontId="23" fillId="0" borderId="0" xfId="0" applyFont="1" applyFill="1" applyBorder="1"/>
    <xf numFmtId="44" fontId="23" fillId="0" borderId="0" xfId="0" applyNumberFormat="1" applyFont="1" applyFill="1" applyBorder="1"/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/>
    <xf numFmtId="9" fontId="20" fillId="0" borderId="0" xfId="0" applyNumberFormat="1" applyFont="1" applyFill="1" applyBorder="1"/>
    <xf numFmtId="44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B41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="110" zoomScaleNormal="110" workbookViewId="0">
      <pane ySplit="12" topLeftCell="A13" activePane="bottomLeft" state="frozen"/>
      <selection pane="bottomLeft" activeCell="I28" sqref="I28"/>
    </sheetView>
  </sheetViews>
  <sheetFormatPr defaultRowHeight="15" x14ac:dyDescent="0.25"/>
  <cols>
    <col min="1" max="1" width="4.42578125" customWidth="1"/>
    <col min="2" max="2" width="42" customWidth="1"/>
    <col min="3" max="3" width="11.42578125" customWidth="1"/>
    <col min="4" max="4" width="10" customWidth="1"/>
    <col min="5" max="5" width="10.28515625" customWidth="1"/>
    <col min="6" max="6" width="12.7109375" customWidth="1"/>
    <col min="7" max="7" width="12" customWidth="1"/>
    <col min="8" max="8" width="11.5703125" customWidth="1"/>
    <col min="9" max="9" width="11.7109375" customWidth="1"/>
    <col min="10" max="10" width="11.42578125" customWidth="1"/>
    <col min="11" max="11" width="13.42578125" customWidth="1"/>
    <col min="13" max="13" width="10.5703125" bestFit="1" customWidth="1"/>
  </cols>
  <sheetData>
    <row r="1" spans="1:12" ht="37.5" thickBot="1" x14ac:dyDescent="0.75">
      <c r="B1" s="11" t="s">
        <v>100</v>
      </c>
      <c r="C1" s="12"/>
      <c r="D1" s="12"/>
      <c r="E1" s="12"/>
      <c r="F1" s="12"/>
      <c r="G1" s="13"/>
      <c r="H1" s="14" t="s">
        <v>104</v>
      </c>
      <c r="J1" s="25" t="s">
        <v>66</v>
      </c>
      <c r="K1" s="25"/>
    </row>
    <row r="2" spans="1:12" x14ac:dyDescent="0.25">
      <c r="B2" s="67" t="s">
        <v>64</v>
      </c>
      <c r="C2" s="68"/>
      <c r="D2" s="68"/>
      <c r="E2" s="68"/>
      <c r="F2" s="68"/>
      <c r="G2" s="69"/>
      <c r="H2" s="27" t="s">
        <v>103</v>
      </c>
    </row>
    <row r="3" spans="1:12" x14ac:dyDescent="0.25">
      <c r="B3" s="67" t="s">
        <v>65</v>
      </c>
      <c r="C3" s="68"/>
      <c r="D3" s="68"/>
      <c r="E3" s="68"/>
      <c r="F3" s="68"/>
      <c r="G3" s="68"/>
      <c r="H3" s="59" t="s">
        <v>98</v>
      </c>
      <c r="I3" s="59"/>
      <c r="J3" s="59"/>
      <c r="K3" s="59"/>
    </row>
    <row r="4" spans="1:12" x14ac:dyDescent="0.25">
      <c r="B4" s="14"/>
      <c r="H4" t="s">
        <v>101</v>
      </c>
    </row>
    <row r="5" spans="1:12" ht="18.75" x14ac:dyDescent="0.4">
      <c r="B5" s="2" t="s">
        <v>36</v>
      </c>
      <c r="C5" s="2"/>
      <c r="F5" s="26" t="s">
        <v>69</v>
      </c>
    </row>
    <row r="6" spans="1:12" ht="18.75" x14ac:dyDescent="0.4">
      <c r="B6" s="2"/>
      <c r="C6" s="2"/>
      <c r="F6" s="26"/>
    </row>
    <row r="7" spans="1:12" x14ac:dyDescent="0.25">
      <c r="C7" s="1" t="s">
        <v>3</v>
      </c>
      <c r="D7" s="1" t="s">
        <v>5</v>
      </c>
      <c r="E7" s="1" t="s">
        <v>7</v>
      </c>
      <c r="F7" s="1" t="s">
        <v>8</v>
      </c>
      <c r="G7" s="1" t="s">
        <v>8</v>
      </c>
      <c r="H7" s="1" t="s">
        <v>11</v>
      </c>
      <c r="I7" s="1" t="s">
        <v>12</v>
      </c>
      <c r="J7" s="1" t="s">
        <v>11</v>
      </c>
      <c r="K7" s="1" t="s">
        <v>11</v>
      </c>
      <c r="L7" s="1"/>
    </row>
    <row r="8" spans="1:12" ht="15.75" thickBot="1" x14ac:dyDescent="0.3">
      <c r="B8" t="s">
        <v>1</v>
      </c>
      <c r="C8" s="1" t="s">
        <v>4</v>
      </c>
      <c r="D8" s="1" t="s">
        <v>6</v>
      </c>
      <c r="E8" s="1" t="s">
        <v>6</v>
      </c>
      <c r="F8" s="1" t="s">
        <v>9</v>
      </c>
      <c r="G8" s="1" t="s">
        <v>10</v>
      </c>
      <c r="H8" s="1" t="s">
        <v>14</v>
      </c>
      <c r="I8" s="1" t="s">
        <v>13</v>
      </c>
      <c r="J8" s="1" t="s">
        <v>19</v>
      </c>
      <c r="K8" s="1" t="s">
        <v>20</v>
      </c>
      <c r="L8" s="1"/>
    </row>
    <row r="9" spans="1:12" ht="15.75" thickBot="1" x14ac:dyDescent="0.3">
      <c r="B9" s="60">
        <v>1100</v>
      </c>
      <c r="C9" s="61">
        <v>1</v>
      </c>
      <c r="D9" s="62">
        <v>2</v>
      </c>
      <c r="E9" s="61">
        <v>3</v>
      </c>
      <c r="F9" s="62">
        <v>4</v>
      </c>
      <c r="G9" s="61">
        <v>2</v>
      </c>
      <c r="H9" s="62">
        <v>10</v>
      </c>
      <c r="I9" s="61">
        <v>2</v>
      </c>
      <c r="J9" s="62">
        <v>64</v>
      </c>
      <c r="K9" s="61">
        <v>32</v>
      </c>
    </row>
    <row r="10" spans="1:12" x14ac:dyDescent="0.25">
      <c r="B10" s="1"/>
    </row>
    <row r="11" spans="1:12" x14ac:dyDescent="0.25">
      <c r="B11" s="28"/>
      <c r="C11" s="28"/>
      <c r="D11" s="28"/>
      <c r="E11" s="28" t="s">
        <v>27</v>
      </c>
      <c r="F11" s="28" t="s">
        <v>33</v>
      </c>
      <c r="G11" s="28" t="s">
        <v>31</v>
      </c>
      <c r="H11" s="28" t="s">
        <v>30</v>
      </c>
      <c r="I11" s="28" t="s">
        <v>32</v>
      </c>
      <c r="J11" s="28" t="s">
        <v>53</v>
      </c>
      <c r="K11" s="28"/>
    </row>
    <row r="12" spans="1:12" ht="15.75" thickBot="1" x14ac:dyDescent="0.3">
      <c r="B12" s="29" t="s">
        <v>63</v>
      </c>
      <c r="C12" s="30" t="s">
        <v>28</v>
      </c>
      <c r="D12" s="30" t="s">
        <v>29</v>
      </c>
      <c r="E12" s="30" t="s">
        <v>26</v>
      </c>
      <c r="F12" s="30" t="s">
        <v>34</v>
      </c>
      <c r="G12" s="30" t="s">
        <v>34</v>
      </c>
      <c r="H12" s="30" t="s">
        <v>34</v>
      </c>
      <c r="I12" s="30" t="s">
        <v>30</v>
      </c>
      <c r="J12" s="30" t="s">
        <v>34</v>
      </c>
      <c r="K12" s="30" t="s">
        <v>62</v>
      </c>
    </row>
    <row r="13" spans="1:12" x14ac:dyDescent="0.25">
      <c r="A13" s="1">
        <v>1</v>
      </c>
      <c r="B13" t="s">
        <v>15</v>
      </c>
      <c r="C13" s="1">
        <v>1</v>
      </c>
      <c r="D13" s="1">
        <f>B9</f>
        <v>1100</v>
      </c>
      <c r="E13" s="1" t="s">
        <v>58</v>
      </c>
      <c r="F13" s="3">
        <v>0.65</v>
      </c>
      <c r="G13" s="15"/>
      <c r="H13" s="16"/>
      <c r="I13" s="16"/>
      <c r="J13" s="17">
        <f>D13*F13</f>
        <v>715</v>
      </c>
      <c r="K13" s="3">
        <f>J13</f>
        <v>715</v>
      </c>
    </row>
    <row r="14" spans="1:12" x14ac:dyDescent="0.25">
      <c r="A14" s="1">
        <v>2</v>
      </c>
      <c r="B14" t="s">
        <v>16</v>
      </c>
      <c r="C14" s="1">
        <v>1</v>
      </c>
      <c r="D14" s="1"/>
      <c r="E14" s="1" t="s">
        <v>46</v>
      </c>
      <c r="F14" s="3">
        <v>350</v>
      </c>
      <c r="G14" s="18"/>
      <c r="H14" s="19"/>
      <c r="I14" s="19"/>
      <c r="J14" s="20">
        <f>F14</f>
        <v>350</v>
      </c>
      <c r="K14" s="3">
        <f>C14*(F14+G14+H14+I14)</f>
        <v>350</v>
      </c>
    </row>
    <row r="15" spans="1:12" x14ac:dyDescent="0.25">
      <c r="A15" s="1">
        <v>3</v>
      </c>
      <c r="B15" t="s">
        <v>70</v>
      </c>
      <c r="C15" s="1">
        <v>1</v>
      </c>
      <c r="D15" s="1"/>
      <c r="E15" s="1" t="s">
        <v>46</v>
      </c>
      <c r="F15" s="3">
        <v>600</v>
      </c>
      <c r="G15" s="18"/>
      <c r="H15" s="19"/>
      <c r="I15" s="19"/>
      <c r="J15" s="20">
        <f>F15</f>
        <v>600</v>
      </c>
      <c r="K15" s="3">
        <f t="shared" ref="K15:K16" si="0">C15*(F15+G15+H15+I15)</f>
        <v>600</v>
      </c>
    </row>
    <row r="16" spans="1:12" x14ac:dyDescent="0.25">
      <c r="A16" s="1">
        <v>4</v>
      </c>
      <c r="B16" t="s">
        <v>17</v>
      </c>
      <c r="C16" s="1">
        <v>1</v>
      </c>
      <c r="D16" s="1"/>
      <c r="E16" s="1" t="s">
        <v>46</v>
      </c>
      <c r="F16" s="3">
        <v>250</v>
      </c>
      <c r="G16" s="18"/>
      <c r="H16" s="19"/>
      <c r="I16" s="19"/>
      <c r="J16" s="20">
        <f>F16</f>
        <v>250</v>
      </c>
      <c r="K16" s="3">
        <f t="shared" si="0"/>
        <v>250</v>
      </c>
    </row>
    <row r="17" spans="1:13" ht="15.75" thickBot="1" x14ac:dyDescent="0.3">
      <c r="A17" s="1">
        <v>5</v>
      </c>
      <c r="B17" t="s">
        <v>57</v>
      </c>
      <c r="C17" s="1">
        <v>1</v>
      </c>
      <c r="D17" s="1"/>
      <c r="E17" s="1" t="s">
        <v>46</v>
      </c>
      <c r="F17" s="3">
        <v>1200</v>
      </c>
      <c r="G17" s="18"/>
      <c r="H17" s="19"/>
      <c r="I17" s="19"/>
      <c r="J17" s="20">
        <f>F17</f>
        <v>1200</v>
      </c>
      <c r="K17" s="3">
        <f>J17</f>
        <v>1200</v>
      </c>
    </row>
    <row r="18" spans="1:13" ht="15.75" thickBot="1" x14ac:dyDescent="0.3">
      <c r="A18" s="1">
        <v>6</v>
      </c>
      <c r="B18" t="s">
        <v>37</v>
      </c>
      <c r="C18" s="61">
        <v>1</v>
      </c>
      <c r="D18" s="1">
        <f>C18*B9</f>
        <v>1100</v>
      </c>
      <c r="E18" s="1" t="s">
        <v>45</v>
      </c>
      <c r="F18" s="3">
        <v>1.65</v>
      </c>
      <c r="G18" s="18"/>
      <c r="H18" s="19">
        <f>D18*F18</f>
        <v>1815</v>
      </c>
      <c r="I18" s="19"/>
      <c r="J18" s="20"/>
      <c r="K18" s="3">
        <f>H18</f>
        <v>1815</v>
      </c>
    </row>
    <row r="19" spans="1:13" x14ac:dyDescent="0.25">
      <c r="A19" s="1">
        <v>7</v>
      </c>
      <c r="B19" t="s">
        <v>18</v>
      </c>
      <c r="C19" s="1">
        <v>1</v>
      </c>
      <c r="D19" s="1"/>
      <c r="E19" s="1" t="s">
        <v>46</v>
      </c>
      <c r="F19" s="3">
        <v>450</v>
      </c>
      <c r="G19" s="18"/>
      <c r="H19" s="19"/>
      <c r="I19" s="19"/>
      <c r="J19" s="20">
        <f>F19</f>
        <v>450</v>
      </c>
      <c r="K19" s="3">
        <f>C19*(F19+G19+H19+I19)</f>
        <v>450</v>
      </c>
    </row>
    <row r="20" spans="1:13" x14ac:dyDescent="0.25">
      <c r="A20" s="1">
        <v>8</v>
      </c>
      <c r="B20" t="s">
        <v>0</v>
      </c>
      <c r="C20" s="1">
        <f>D9</f>
        <v>2</v>
      </c>
      <c r="D20" s="1"/>
      <c r="E20" s="1" t="s">
        <v>59</v>
      </c>
      <c r="F20" s="3">
        <v>1650</v>
      </c>
      <c r="G20" s="18"/>
      <c r="H20" s="19"/>
      <c r="I20" s="19">
        <f>C20*F20</f>
        <v>3300</v>
      </c>
      <c r="J20" s="20"/>
      <c r="K20" s="3">
        <f>I20</f>
        <v>3300</v>
      </c>
    </row>
    <row r="21" spans="1:13" ht="15.75" thickBot="1" x14ac:dyDescent="0.3">
      <c r="A21" s="1">
        <v>9</v>
      </c>
      <c r="B21" t="s">
        <v>71</v>
      </c>
      <c r="C21" s="1">
        <f>I9</f>
        <v>2</v>
      </c>
      <c r="D21" s="1"/>
      <c r="E21" s="1" t="s">
        <v>68</v>
      </c>
      <c r="F21" s="3">
        <v>450</v>
      </c>
      <c r="G21" s="18"/>
      <c r="H21" s="19"/>
      <c r="I21" s="19">
        <f>C21*F21</f>
        <v>900</v>
      </c>
      <c r="J21" s="20"/>
      <c r="K21" s="3">
        <f>I21</f>
        <v>900</v>
      </c>
    </row>
    <row r="22" spans="1:13" ht="15.75" thickBot="1" x14ac:dyDescent="0.3">
      <c r="A22" s="1">
        <v>10</v>
      </c>
      <c r="B22" t="s">
        <v>38</v>
      </c>
      <c r="C22" s="61">
        <v>1</v>
      </c>
      <c r="D22" s="1"/>
      <c r="E22" s="1" t="s">
        <v>60</v>
      </c>
      <c r="F22" s="3">
        <v>950</v>
      </c>
      <c r="G22" s="18"/>
      <c r="H22" s="19"/>
      <c r="I22" s="19">
        <f>F22</f>
        <v>950</v>
      </c>
      <c r="J22" s="20"/>
      <c r="K22" s="3">
        <f>I22</f>
        <v>950</v>
      </c>
    </row>
    <row r="23" spans="1:13" ht="15.75" thickBot="1" x14ac:dyDescent="0.3">
      <c r="A23" s="1">
        <v>11</v>
      </c>
      <c r="B23" t="s">
        <v>52</v>
      </c>
      <c r="C23" s="1">
        <f>(K9+J9)*12</f>
        <v>1152</v>
      </c>
      <c r="D23" s="1"/>
      <c r="E23" s="1" t="s">
        <v>47</v>
      </c>
      <c r="F23" s="3">
        <v>4.8</v>
      </c>
      <c r="G23" s="18">
        <f>C23*F23</f>
        <v>5529.5999999999995</v>
      </c>
      <c r="H23" s="19"/>
      <c r="I23" s="19"/>
      <c r="J23" s="20"/>
      <c r="K23" s="3">
        <f>G23</f>
        <v>5529.5999999999995</v>
      </c>
    </row>
    <row r="24" spans="1:13" ht="15.75" thickBot="1" x14ac:dyDescent="0.3">
      <c r="A24" s="1">
        <v>12</v>
      </c>
      <c r="B24" t="s">
        <v>40</v>
      </c>
      <c r="C24" s="61">
        <v>1</v>
      </c>
      <c r="D24" s="1">
        <f>C24*B9</f>
        <v>1100</v>
      </c>
      <c r="E24" s="1" t="s">
        <v>45</v>
      </c>
      <c r="F24" s="3">
        <v>3.5</v>
      </c>
      <c r="G24" s="18">
        <f>D24*2.5</f>
        <v>2750</v>
      </c>
      <c r="H24" s="19">
        <f>D24*1.5</f>
        <v>1650</v>
      </c>
      <c r="I24" s="19"/>
      <c r="J24" s="20"/>
      <c r="K24" s="3">
        <f>G24+H24</f>
        <v>4400</v>
      </c>
      <c r="M24" s="5"/>
    </row>
    <row r="25" spans="1:13" ht="15.75" thickBot="1" x14ac:dyDescent="0.3">
      <c r="A25" s="1">
        <v>13</v>
      </c>
      <c r="B25" t="s">
        <v>41</v>
      </c>
      <c r="C25" s="61">
        <v>0</v>
      </c>
      <c r="D25" s="1"/>
      <c r="E25" s="1" t="s">
        <v>50</v>
      </c>
      <c r="F25" s="3">
        <f>I25</f>
        <v>3200</v>
      </c>
      <c r="G25" s="18"/>
      <c r="H25" s="19"/>
      <c r="I25" s="19">
        <v>3200</v>
      </c>
      <c r="J25" s="20"/>
      <c r="K25" s="3">
        <f>C25*I25</f>
        <v>0</v>
      </c>
    </row>
    <row r="26" spans="1:13" ht="15.75" thickBot="1" x14ac:dyDescent="0.3">
      <c r="A26" s="1">
        <v>14</v>
      </c>
      <c r="B26" t="s">
        <v>72</v>
      </c>
      <c r="C26" s="61">
        <v>0</v>
      </c>
      <c r="D26" s="1"/>
      <c r="E26" s="1" t="s">
        <v>50</v>
      </c>
      <c r="F26" s="3">
        <f t="shared" ref="F26:F27" si="1">I26</f>
        <v>1100</v>
      </c>
      <c r="G26" s="18"/>
      <c r="H26" s="19"/>
      <c r="I26" s="19">
        <v>1100</v>
      </c>
      <c r="J26" s="20"/>
      <c r="K26" s="3">
        <f>C26*I26</f>
        <v>0</v>
      </c>
    </row>
    <row r="27" spans="1:13" ht="15.75" thickBot="1" x14ac:dyDescent="0.3">
      <c r="A27" s="1">
        <v>15</v>
      </c>
      <c r="B27" t="s">
        <v>39</v>
      </c>
      <c r="C27" s="1">
        <f>C9</f>
        <v>1</v>
      </c>
      <c r="D27" s="1"/>
      <c r="E27" s="1" t="s">
        <v>60</v>
      </c>
      <c r="F27" s="3">
        <f t="shared" si="1"/>
        <v>9200</v>
      </c>
      <c r="G27" s="18"/>
      <c r="H27" s="19"/>
      <c r="I27" s="19">
        <v>9200</v>
      </c>
      <c r="J27" s="20"/>
      <c r="K27" s="3">
        <f>I27</f>
        <v>9200</v>
      </c>
    </row>
    <row r="28" spans="1:13" ht="15.75" thickBot="1" x14ac:dyDescent="0.3">
      <c r="A28" s="1">
        <v>16</v>
      </c>
      <c r="B28" t="s">
        <v>67</v>
      </c>
      <c r="C28" s="61">
        <v>4</v>
      </c>
      <c r="D28" s="1"/>
      <c r="E28" s="1" t="s">
        <v>47</v>
      </c>
      <c r="F28" s="3">
        <v>280</v>
      </c>
      <c r="G28" s="18"/>
      <c r="H28" s="19"/>
      <c r="I28" s="19">
        <f>C28*F28</f>
        <v>1120</v>
      </c>
      <c r="J28" s="20"/>
      <c r="K28" s="3">
        <f>I28</f>
        <v>1120</v>
      </c>
    </row>
    <row r="29" spans="1:13" ht="15.75" thickBot="1" x14ac:dyDescent="0.3">
      <c r="A29" s="1">
        <v>17</v>
      </c>
      <c r="B29" t="s">
        <v>22</v>
      </c>
      <c r="C29" s="1">
        <f>C9</f>
        <v>1</v>
      </c>
      <c r="D29" s="1">
        <f>B9</f>
        <v>1100</v>
      </c>
      <c r="E29" s="1" t="s">
        <v>43</v>
      </c>
      <c r="F29" s="3">
        <v>2.88</v>
      </c>
      <c r="G29" s="18"/>
      <c r="H29" s="19"/>
      <c r="I29" s="19">
        <f>D29*F29</f>
        <v>3168</v>
      </c>
      <c r="J29" s="20"/>
      <c r="K29" s="3">
        <f>I29</f>
        <v>3168</v>
      </c>
    </row>
    <row r="30" spans="1:13" ht="15.75" thickBot="1" x14ac:dyDescent="0.3">
      <c r="A30" s="1">
        <v>18</v>
      </c>
      <c r="B30" t="s">
        <v>21</v>
      </c>
      <c r="C30" s="61">
        <v>4</v>
      </c>
      <c r="D30" s="1"/>
      <c r="E30" s="1" t="s">
        <v>48</v>
      </c>
      <c r="F30" s="3">
        <v>165</v>
      </c>
      <c r="G30" s="18"/>
      <c r="H30" s="19"/>
      <c r="I30" s="19">
        <f>C30*F30</f>
        <v>660</v>
      </c>
      <c r="J30" s="20"/>
      <c r="K30" s="3">
        <f>I30</f>
        <v>660</v>
      </c>
    </row>
    <row r="31" spans="1:13" x14ac:dyDescent="0.25">
      <c r="A31" s="1">
        <v>19</v>
      </c>
      <c r="B31" t="s">
        <v>42</v>
      </c>
      <c r="C31" s="1">
        <f>J9*9</f>
        <v>576</v>
      </c>
      <c r="D31" s="1"/>
      <c r="E31" s="1" t="s">
        <v>43</v>
      </c>
      <c r="F31" s="3">
        <v>4.12</v>
      </c>
      <c r="G31" s="18"/>
      <c r="H31" s="19">
        <f>C31*F31</f>
        <v>2373.12</v>
      </c>
      <c r="I31" s="19"/>
      <c r="J31" s="20"/>
      <c r="K31" s="3">
        <f>H31</f>
        <v>2373.12</v>
      </c>
    </row>
    <row r="32" spans="1:13" x14ac:dyDescent="0.25">
      <c r="A32" s="1">
        <v>20</v>
      </c>
      <c r="B32" t="s">
        <v>73</v>
      </c>
      <c r="C32" s="1">
        <f>(K9*16)+(J9*8)+B9</f>
        <v>2124</v>
      </c>
      <c r="D32" s="1"/>
      <c r="E32" s="1" t="s">
        <v>49</v>
      </c>
      <c r="F32" s="3">
        <v>0.89</v>
      </c>
      <c r="G32" s="18">
        <f>C32*F32</f>
        <v>1890.3600000000001</v>
      </c>
      <c r="H32" s="19"/>
      <c r="I32" s="19"/>
      <c r="J32" s="20"/>
      <c r="K32" s="3">
        <f>G32</f>
        <v>1890.3600000000001</v>
      </c>
    </row>
    <row r="33" spans="1:11" x14ac:dyDescent="0.25">
      <c r="A33" s="1">
        <v>21</v>
      </c>
      <c r="B33" t="s">
        <v>23</v>
      </c>
      <c r="C33" s="1">
        <f>C32</f>
        <v>2124</v>
      </c>
      <c r="D33" s="1"/>
      <c r="E33" s="1" t="s">
        <v>49</v>
      </c>
      <c r="F33" s="3">
        <v>3.5</v>
      </c>
      <c r="G33" s="18"/>
      <c r="H33" s="19">
        <f>C33*F33</f>
        <v>7434</v>
      </c>
      <c r="I33" s="19"/>
      <c r="J33" s="20"/>
      <c r="K33" s="3">
        <f>H33</f>
        <v>7434</v>
      </c>
    </row>
    <row r="34" spans="1:11" x14ac:dyDescent="0.25">
      <c r="A34" s="1">
        <v>22</v>
      </c>
      <c r="B34" t="s">
        <v>74</v>
      </c>
      <c r="C34" s="1">
        <f>B9</f>
        <v>1100</v>
      </c>
      <c r="D34" s="1"/>
      <c r="E34" s="1" t="s">
        <v>51</v>
      </c>
      <c r="F34" s="3">
        <v>3.2</v>
      </c>
      <c r="G34" s="18"/>
      <c r="H34" s="19"/>
      <c r="I34" s="19">
        <f>C34*F34</f>
        <v>3520</v>
      </c>
      <c r="J34" s="20"/>
      <c r="K34" s="3">
        <f>I34</f>
        <v>3520</v>
      </c>
    </row>
    <row r="35" spans="1:11" x14ac:dyDescent="0.25">
      <c r="A35" s="1">
        <v>23</v>
      </c>
      <c r="B35" t="s">
        <v>75</v>
      </c>
      <c r="C35" s="1">
        <f>D9+E9+F9+G9</f>
        <v>11</v>
      </c>
      <c r="D35" s="1"/>
      <c r="E35" s="1" t="s">
        <v>50</v>
      </c>
      <c r="F35" s="3">
        <v>85</v>
      </c>
      <c r="G35" s="18"/>
      <c r="H35" s="19"/>
      <c r="I35" s="19">
        <f>C35*F35</f>
        <v>935</v>
      </c>
      <c r="J35" s="20"/>
      <c r="K35" s="3">
        <f>I35</f>
        <v>935</v>
      </c>
    </row>
    <row r="36" spans="1:11" x14ac:dyDescent="0.25">
      <c r="A36" s="1">
        <v>24</v>
      </c>
      <c r="B36" t="s">
        <v>76</v>
      </c>
      <c r="C36" s="1">
        <f>H9</f>
        <v>10</v>
      </c>
      <c r="D36" s="1"/>
      <c r="E36" s="1" t="s">
        <v>47</v>
      </c>
      <c r="F36" s="3">
        <v>40</v>
      </c>
      <c r="G36" s="18"/>
      <c r="H36" s="19"/>
      <c r="I36" s="19">
        <f>C36*F36</f>
        <v>400</v>
      </c>
      <c r="J36" s="20"/>
      <c r="K36" s="3">
        <f>I36</f>
        <v>400</v>
      </c>
    </row>
    <row r="37" spans="1:11" x14ac:dyDescent="0.25">
      <c r="A37" s="1">
        <v>25</v>
      </c>
      <c r="B37" t="s">
        <v>77</v>
      </c>
      <c r="C37" s="1">
        <f>H9</f>
        <v>10</v>
      </c>
      <c r="D37" s="1"/>
      <c r="E37" s="1" t="s">
        <v>47</v>
      </c>
      <c r="F37" s="3">
        <v>147</v>
      </c>
      <c r="G37" s="18"/>
      <c r="H37" s="19"/>
      <c r="I37" s="19">
        <f>C37*F37</f>
        <v>1470</v>
      </c>
      <c r="J37" s="20"/>
      <c r="K37" s="3">
        <f>I37</f>
        <v>1470</v>
      </c>
    </row>
    <row r="38" spans="1:11" x14ac:dyDescent="0.25">
      <c r="A38" s="1">
        <v>26</v>
      </c>
      <c r="B38" t="s">
        <v>24</v>
      </c>
      <c r="C38" s="1">
        <f>F9</f>
        <v>4</v>
      </c>
      <c r="D38" s="1"/>
      <c r="E38" s="1"/>
      <c r="F38" s="3">
        <v>265</v>
      </c>
      <c r="G38" s="18"/>
      <c r="H38" s="19"/>
      <c r="I38" s="19">
        <f>C38*F38</f>
        <v>1060</v>
      </c>
      <c r="J38" s="20"/>
      <c r="K38" s="3">
        <f>I38</f>
        <v>1060</v>
      </c>
    </row>
    <row r="39" spans="1:11" x14ac:dyDescent="0.25">
      <c r="A39" s="1">
        <v>27</v>
      </c>
      <c r="B39" t="s">
        <v>25</v>
      </c>
      <c r="C39" s="1">
        <f>G9</f>
        <v>2</v>
      </c>
      <c r="D39" s="1"/>
      <c r="E39" s="1"/>
      <c r="F39" s="3">
        <v>245</v>
      </c>
      <c r="G39" s="18"/>
      <c r="H39" s="19"/>
      <c r="I39" s="19">
        <f>C39*F39</f>
        <v>490</v>
      </c>
      <c r="J39" s="20"/>
      <c r="K39" s="3">
        <f>I39</f>
        <v>490</v>
      </c>
    </row>
    <row r="40" spans="1:11" x14ac:dyDescent="0.25">
      <c r="A40" s="1">
        <v>28</v>
      </c>
      <c r="B40" t="s">
        <v>54</v>
      </c>
      <c r="C40" s="1">
        <f>D9+E9</f>
        <v>5</v>
      </c>
      <c r="D40" s="1"/>
      <c r="E40" s="1"/>
      <c r="F40" s="3">
        <v>165</v>
      </c>
      <c r="G40" s="18"/>
      <c r="H40" s="19"/>
      <c r="I40" s="19">
        <f>C40*F40</f>
        <v>825</v>
      </c>
      <c r="J40" s="20"/>
      <c r="K40" s="3">
        <f>I40</f>
        <v>825</v>
      </c>
    </row>
    <row r="41" spans="1:11" x14ac:dyDescent="0.25">
      <c r="A41" s="1">
        <v>29</v>
      </c>
      <c r="B41" t="s">
        <v>44</v>
      </c>
      <c r="C41" s="1">
        <f>K9*2+J9</f>
        <v>128</v>
      </c>
      <c r="D41" s="1"/>
      <c r="E41" s="1" t="s">
        <v>47</v>
      </c>
      <c r="F41" s="3">
        <v>2.65</v>
      </c>
      <c r="G41" s="18"/>
      <c r="H41" s="19"/>
      <c r="I41" s="19">
        <f>C41*F41</f>
        <v>339.2</v>
      </c>
      <c r="J41" s="20"/>
      <c r="K41" s="3">
        <f>I41</f>
        <v>339.2</v>
      </c>
    </row>
    <row r="42" spans="1:11" ht="15.75" thickBot="1" x14ac:dyDescent="0.3">
      <c r="A42" s="1">
        <v>30</v>
      </c>
      <c r="B42" t="s">
        <v>78</v>
      </c>
      <c r="C42" s="1">
        <f>B9</f>
        <v>1100</v>
      </c>
      <c r="D42" s="1">
        <f>B9</f>
        <v>1100</v>
      </c>
      <c r="E42" s="1" t="s">
        <v>45</v>
      </c>
      <c r="F42" s="3">
        <v>3.55</v>
      </c>
      <c r="G42" s="18"/>
      <c r="H42" s="19"/>
      <c r="I42" s="19">
        <f>C42*F42</f>
        <v>3905</v>
      </c>
      <c r="J42" s="20"/>
      <c r="K42" s="3">
        <f>I42</f>
        <v>3905</v>
      </c>
    </row>
    <row r="43" spans="1:11" ht="15.75" thickBot="1" x14ac:dyDescent="0.3">
      <c r="A43" s="1">
        <v>31</v>
      </c>
      <c r="B43" t="s">
        <v>102</v>
      </c>
      <c r="C43" s="61">
        <v>0</v>
      </c>
      <c r="D43" s="1"/>
      <c r="E43" s="1" t="s">
        <v>46</v>
      </c>
      <c r="F43" s="3">
        <v>750</v>
      </c>
      <c r="G43" s="18"/>
      <c r="H43" s="19"/>
      <c r="I43" s="19"/>
      <c r="J43" s="20">
        <f>C43*F43</f>
        <v>0</v>
      </c>
      <c r="K43" s="3">
        <f>J43</f>
        <v>0</v>
      </c>
    </row>
    <row r="44" spans="1:11" ht="15.75" thickBot="1" x14ac:dyDescent="0.3">
      <c r="A44" s="1">
        <v>32</v>
      </c>
      <c r="B44" t="s">
        <v>79</v>
      </c>
      <c r="C44" s="61">
        <v>0</v>
      </c>
      <c r="D44" s="1">
        <f>B9</f>
        <v>1100</v>
      </c>
      <c r="E44" s="1"/>
      <c r="F44" s="3">
        <v>8.4499999999999993</v>
      </c>
      <c r="G44" s="18"/>
      <c r="H44" s="19"/>
      <c r="I44" s="19"/>
      <c r="J44" s="20">
        <f>C44*(D44*F44)</f>
        <v>0</v>
      </c>
      <c r="K44" s="3">
        <f>J44</f>
        <v>0</v>
      </c>
    </row>
    <row r="45" spans="1:11" ht="15.75" thickBot="1" x14ac:dyDescent="0.3">
      <c r="A45" s="1">
        <v>33</v>
      </c>
      <c r="B45" t="s">
        <v>2</v>
      </c>
      <c r="C45" s="24">
        <v>1</v>
      </c>
      <c r="D45" s="1">
        <f>B9</f>
        <v>1100</v>
      </c>
      <c r="E45" s="1" t="s">
        <v>45</v>
      </c>
      <c r="F45" s="63">
        <v>4.8</v>
      </c>
      <c r="G45" s="19"/>
      <c r="H45" s="19"/>
      <c r="I45" s="19">
        <f>D45*F45</f>
        <v>5280</v>
      </c>
      <c r="J45" s="20"/>
      <c r="K45" s="3">
        <f>I45</f>
        <v>5280</v>
      </c>
    </row>
    <row r="46" spans="1:11" ht="15.75" thickBot="1" x14ac:dyDescent="0.3">
      <c r="A46" s="1">
        <v>34</v>
      </c>
      <c r="B46" t="s">
        <v>35</v>
      </c>
      <c r="C46" s="1">
        <v>1</v>
      </c>
      <c r="D46" s="1"/>
      <c r="E46" s="1" t="s">
        <v>46</v>
      </c>
      <c r="F46" s="63">
        <v>500</v>
      </c>
      <c r="G46" s="19">
        <f>F46</f>
        <v>500</v>
      </c>
      <c r="H46" s="19"/>
      <c r="I46" s="19"/>
      <c r="J46" s="20"/>
      <c r="K46" s="3">
        <f>G46</f>
        <v>500</v>
      </c>
    </row>
    <row r="47" spans="1:11" ht="15.75" thickBot="1" x14ac:dyDescent="0.3">
      <c r="A47" s="1">
        <v>35</v>
      </c>
      <c r="B47" s="64" t="s">
        <v>80</v>
      </c>
      <c r="C47" s="61"/>
      <c r="D47" s="65"/>
      <c r="E47" s="66"/>
      <c r="F47" s="63"/>
      <c r="G47" s="19"/>
      <c r="H47" s="19"/>
      <c r="I47" s="19"/>
      <c r="J47" s="20">
        <f>C47*E47</f>
        <v>0</v>
      </c>
      <c r="K47" s="3">
        <f>J47</f>
        <v>0</v>
      </c>
    </row>
    <row r="48" spans="1:11" ht="15.75" thickBot="1" x14ac:dyDescent="0.3">
      <c r="A48" s="1">
        <v>36</v>
      </c>
      <c r="B48" s="64" t="s">
        <v>80</v>
      </c>
      <c r="C48" s="61"/>
      <c r="D48" s="65"/>
      <c r="E48" s="66"/>
      <c r="F48" s="63"/>
      <c r="G48" s="19"/>
      <c r="H48" s="19"/>
      <c r="I48" s="19"/>
      <c r="J48" s="20"/>
      <c r="K48" s="3">
        <f>J48</f>
        <v>0</v>
      </c>
    </row>
    <row r="49" spans="1:16" ht="15.75" thickBot="1" x14ac:dyDescent="0.3">
      <c r="A49" s="1">
        <v>37</v>
      </c>
      <c r="B49" t="s">
        <v>61</v>
      </c>
      <c r="C49" s="1">
        <v>1</v>
      </c>
      <c r="D49" s="1"/>
      <c r="E49" s="1" t="s">
        <v>46</v>
      </c>
      <c r="F49" s="63">
        <v>250</v>
      </c>
      <c r="G49" s="21">
        <f>C49*F49</f>
        <v>250</v>
      </c>
      <c r="H49" s="21"/>
      <c r="I49" s="21"/>
      <c r="J49" s="22"/>
      <c r="K49" s="3">
        <f>G49</f>
        <v>250</v>
      </c>
    </row>
    <row r="50" spans="1:16" ht="15.75" thickBot="1" x14ac:dyDescent="0.3">
      <c r="B50" s="31"/>
      <c r="E50" s="1"/>
      <c r="F50" s="3"/>
      <c r="G50" s="23">
        <f>SUM(G18:G49)</f>
        <v>10919.96</v>
      </c>
      <c r="H50" s="23">
        <f>SUM(H18:H49)</f>
        <v>13272.119999999999</v>
      </c>
      <c r="I50" s="23">
        <f>SUM(I13:I49)</f>
        <v>41822.199999999997</v>
      </c>
      <c r="J50" s="23">
        <f>SUM(J13:J49)</f>
        <v>3565</v>
      </c>
      <c r="K50" s="6">
        <f>SUM(K13:K49)</f>
        <v>65279.28</v>
      </c>
    </row>
    <row r="51" spans="1:16" x14ac:dyDescent="0.25">
      <c r="E51" s="1"/>
      <c r="F51" s="3"/>
      <c r="G51" s="3"/>
      <c r="H51" s="3"/>
      <c r="I51" s="3"/>
      <c r="J51" s="3"/>
      <c r="K51" s="8"/>
    </row>
    <row r="52" spans="1:16" x14ac:dyDescent="0.25">
      <c r="E52" s="1"/>
      <c r="F52" s="3"/>
      <c r="G52" s="3"/>
      <c r="H52" s="3" t="s">
        <v>55</v>
      </c>
      <c r="I52" s="3"/>
      <c r="J52" s="7">
        <v>0.12</v>
      </c>
      <c r="K52" s="3">
        <f>K50*J52</f>
        <v>7833.5135999999993</v>
      </c>
    </row>
    <row r="53" spans="1:16" x14ac:dyDescent="0.25">
      <c r="E53" s="1"/>
      <c r="F53" s="3"/>
      <c r="G53" s="3"/>
      <c r="H53" s="3"/>
      <c r="I53" s="3"/>
      <c r="J53" s="3"/>
      <c r="K53" s="4">
        <f>SUM(K50:K52)</f>
        <v>73112.793600000005</v>
      </c>
    </row>
    <row r="54" spans="1:16" ht="15.75" thickBot="1" x14ac:dyDescent="0.3">
      <c r="E54" s="1"/>
      <c r="F54" s="3"/>
      <c r="G54" s="3"/>
      <c r="H54" s="3" t="s">
        <v>81</v>
      </c>
      <c r="I54" s="3"/>
      <c r="J54" s="7">
        <v>0.05</v>
      </c>
      <c r="K54" s="3">
        <f>K50*J54</f>
        <v>3263.9639999999999</v>
      </c>
    </row>
    <row r="55" spans="1:16" ht="15.75" thickBot="1" x14ac:dyDescent="0.3">
      <c r="E55" s="1"/>
      <c r="F55" s="3"/>
      <c r="G55" s="3"/>
      <c r="H55" s="4" t="s">
        <v>82</v>
      </c>
      <c r="I55" s="3"/>
      <c r="J55" s="7"/>
      <c r="K55" s="32">
        <f>K53+K54</f>
        <v>76376.757600000012</v>
      </c>
    </row>
    <row r="56" spans="1:16" ht="15.75" thickBot="1" x14ac:dyDescent="0.3">
      <c r="E56" s="1"/>
      <c r="F56" s="3"/>
      <c r="G56" s="3"/>
      <c r="H56" s="3"/>
      <c r="I56" s="3"/>
      <c r="J56" s="9" t="s">
        <v>56</v>
      </c>
      <c r="K56" s="10">
        <f>K53/B9</f>
        <v>66.466176000000004</v>
      </c>
    </row>
    <row r="57" spans="1:16" ht="15.75" x14ac:dyDescent="0.25">
      <c r="A57" s="33" t="s">
        <v>83</v>
      </c>
      <c r="B57" s="33"/>
      <c r="C57" s="34"/>
      <c r="D57" s="35"/>
      <c r="E57" s="36"/>
      <c r="F57" s="37"/>
      <c r="G57" s="37"/>
      <c r="H57" s="38"/>
      <c r="I57" s="39"/>
      <c r="J57" s="38"/>
      <c r="K57" s="3"/>
    </row>
    <row r="58" spans="1:16" x14ac:dyDescent="0.25">
      <c r="A58" s="42" t="s">
        <v>99</v>
      </c>
      <c r="B58" s="42"/>
      <c r="C58" s="43"/>
      <c r="D58" s="44"/>
      <c r="E58" s="45"/>
      <c r="F58" s="46"/>
      <c r="G58" s="46"/>
      <c r="H58" s="42"/>
      <c r="I58" s="47"/>
      <c r="J58" s="42"/>
      <c r="K58" s="48"/>
      <c r="L58" s="48"/>
      <c r="M58" s="48"/>
      <c r="N58" s="48"/>
      <c r="O58" s="48"/>
      <c r="P58" s="48"/>
    </row>
    <row r="59" spans="1:16" x14ac:dyDescent="0.25">
      <c r="A59" s="42" t="s">
        <v>84</v>
      </c>
      <c r="B59" s="42"/>
      <c r="C59" s="43"/>
      <c r="D59" s="44"/>
      <c r="E59" s="45"/>
      <c r="F59" s="46"/>
      <c r="G59" s="46"/>
      <c r="H59" s="42"/>
      <c r="I59" s="47"/>
      <c r="J59" s="42"/>
      <c r="K59" s="48"/>
      <c r="L59" s="48"/>
      <c r="M59" s="48"/>
      <c r="N59" s="48"/>
      <c r="O59" s="48"/>
      <c r="P59" s="48"/>
    </row>
    <row r="60" spans="1:16" x14ac:dyDescent="0.25">
      <c r="A60" s="49" t="s">
        <v>89</v>
      </c>
      <c r="B60" s="49"/>
      <c r="C60" s="50"/>
      <c r="D60" s="51"/>
      <c r="E60" s="51"/>
      <c r="F60" s="51"/>
      <c r="G60" s="51"/>
      <c r="H60" s="52"/>
      <c r="I60" s="47"/>
      <c r="J60" s="52"/>
      <c r="K60" s="48"/>
      <c r="L60" s="48"/>
      <c r="M60" s="48"/>
      <c r="N60" s="48"/>
      <c r="O60" s="48"/>
      <c r="P60" s="48"/>
    </row>
    <row r="61" spans="1:16" x14ac:dyDescent="0.25">
      <c r="A61" s="42" t="s">
        <v>85</v>
      </c>
      <c r="B61" s="42"/>
      <c r="C61" s="43"/>
      <c r="D61" s="44"/>
      <c r="E61" s="45"/>
      <c r="F61" s="53"/>
      <c r="G61" s="46"/>
      <c r="H61" s="42"/>
      <c r="I61" s="47"/>
      <c r="J61" s="42"/>
      <c r="K61" s="48"/>
      <c r="L61" s="48"/>
      <c r="M61" s="48"/>
      <c r="N61" s="48"/>
      <c r="O61" s="48"/>
      <c r="P61" s="48"/>
    </row>
    <row r="62" spans="1:16" x14ac:dyDescent="0.25">
      <c r="A62" s="42" t="s">
        <v>90</v>
      </c>
      <c r="B62" s="42"/>
      <c r="C62" s="43"/>
      <c r="D62" s="44"/>
      <c r="E62" s="45"/>
      <c r="F62" s="53"/>
      <c r="G62" s="46"/>
      <c r="H62" s="42"/>
      <c r="I62" s="47"/>
      <c r="J62" s="42"/>
      <c r="K62" s="48"/>
      <c r="L62" s="48"/>
      <c r="M62" s="48"/>
      <c r="N62" s="48"/>
      <c r="O62" s="48"/>
      <c r="P62" s="48"/>
    </row>
    <row r="63" spans="1:16" x14ac:dyDescent="0.25">
      <c r="A63" s="42" t="s">
        <v>86</v>
      </c>
      <c r="B63" s="42"/>
      <c r="C63" s="43"/>
      <c r="D63" s="44"/>
      <c r="E63" s="45"/>
      <c r="F63" s="53"/>
      <c r="G63" s="46"/>
      <c r="H63" s="42"/>
      <c r="I63" s="47"/>
      <c r="J63" s="42"/>
      <c r="K63" s="48"/>
      <c r="L63" s="48"/>
      <c r="M63" s="48"/>
      <c r="N63" s="48"/>
      <c r="O63" s="48"/>
      <c r="P63" s="48"/>
    </row>
    <row r="64" spans="1:16" x14ac:dyDescent="0.25">
      <c r="B64" s="51"/>
      <c r="C64" s="51"/>
      <c r="D64" s="51"/>
      <c r="E64" s="51"/>
      <c r="F64" s="51"/>
      <c r="G64" s="51"/>
      <c r="H64" s="52"/>
      <c r="I64" s="51"/>
      <c r="J64" s="52"/>
      <c r="K64" s="48"/>
      <c r="L64" s="48"/>
      <c r="M64" s="48"/>
      <c r="N64" s="48"/>
      <c r="O64" s="48"/>
      <c r="P64" s="48"/>
    </row>
    <row r="65" spans="1:16" x14ac:dyDescent="0.25">
      <c r="B65" s="38" t="s">
        <v>92</v>
      </c>
      <c r="C65" s="55"/>
      <c r="D65" s="56"/>
      <c r="E65" s="57"/>
      <c r="F65" s="54"/>
      <c r="G65" s="56"/>
      <c r="H65" s="54"/>
      <c r="I65" s="56"/>
      <c r="J65" s="54"/>
      <c r="K65" s="48"/>
      <c r="L65" s="48"/>
      <c r="M65" s="48"/>
      <c r="N65" s="48"/>
      <c r="O65" s="48"/>
      <c r="P65" s="48"/>
    </row>
    <row r="66" spans="1:16" x14ac:dyDescent="0.25">
      <c r="B66" s="58" t="s">
        <v>93</v>
      </c>
      <c r="C66" s="55"/>
      <c r="D66" s="56"/>
      <c r="E66" s="57"/>
      <c r="F66" s="54"/>
      <c r="G66" s="56"/>
      <c r="H66" s="54"/>
      <c r="I66" s="56"/>
      <c r="J66" s="54"/>
      <c r="K66" s="48"/>
      <c r="L66" s="48"/>
      <c r="M66" s="48"/>
      <c r="N66" s="48"/>
      <c r="O66" s="48"/>
      <c r="P66" s="48"/>
    </row>
    <row r="67" spans="1:16" x14ac:dyDescent="0.25">
      <c r="B67" s="58" t="s">
        <v>94</v>
      </c>
      <c r="C67" s="51"/>
      <c r="D67" s="51"/>
      <c r="E67" s="51"/>
      <c r="F67" s="51"/>
      <c r="G67" s="51"/>
      <c r="H67" s="52"/>
      <c r="I67" s="51"/>
      <c r="J67" s="52"/>
      <c r="K67" s="48"/>
      <c r="L67" s="48"/>
      <c r="M67" s="48"/>
      <c r="N67" s="48"/>
      <c r="O67" s="48"/>
      <c r="P67" s="48"/>
    </row>
    <row r="68" spans="1:16" x14ac:dyDescent="0.25">
      <c r="B68" s="37" t="s">
        <v>95</v>
      </c>
      <c r="E68" s="1"/>
    </row>
    <row r="69" spans="1:16" x14ac:dyDescent="0.25">
      <c r="B69" s="37" t="s">
        <v>96</v>
      </c>
      <c r="E69" s="1"/>
    </row>
    <row r="70" spans="1:16" x14ac:dyDescent="0.25">
      <c r="B70" s="37" t="s">
        <v>97</v>
      </c>
      <c r="E70" s="1"/>
    </row>
    <row r="71" spans="1:16" x14ac:dyDescent="0.25">
      <c r="E71" s="1"/>
    </row>
    <row r="72" spans="1:16" x14ac:dyDescent="0.25">
      <c r="A72" s="54" t="s">
        <v>87</v>
      </c>
      <c r="B72" s="54"/>
      <c r="E72" s="1"/>
    </row>
    <row r="73" spans="1:16" x14ac:dyDescent="0.25">
      <c r="A73" s="54" t="s">
        <v>91</v>
      </c>
      <c r="B73" s="54"/>
      <c r="E73" s="1"/>
    </row>
    <row r="74" spans="1:16" x14ac:dyDescent="0.25">
      <c r="A74" s="55" t="s">
        <v>88</v>
      </c>
      <c r="B74" s="55"/>
      <c r="E74" s="1"/>
    </row>
    <row r="75" spans="1:16" x14ac:dyDescent="0.25">
      <c r="B75" s="54"/>
    </row>
    <row r="76" spans="1:16" x14ac:dyDescent="0.25">
      <c r="B76" s="54"/>
    </row>
    <row r="77" spans="1:16" x14ac:dyDescent="0.25">
      <c r="B77" s="55"/>
    </row>
    <row r="78" spans="1:16" x14ac:dyDescent="0.25">
      <c r="B78" s="38"/>
      <c r="C78" s="38"/>
      <c r="D78" s="38"/>
    </row>
    <row r="79" spans="1:16" x14ac:dyDescent="0.25">
      <c r="B79" s="58"/>
      <c r="C79" s="40"/>
      <c r="D79" s="41"/>
    </row>
    <row r="80" spans="1:16" x14ac:dyDescent="0.25">
      <c r="B80" s="58"/>
      <c r="C80" s="40"/>
      <c r="D80" s="41"/>
    </row>
    <row r="81" spans="2:4" x14ac:dyDescent="0.25">
      <c r="B81" s="37"/>
      <c r="C81" s="37"/>
      <c r="D81" s="38"/>
    </row>
    <row r="82" spans="2:4" x14ac:dyDescent="0.25">
      <c r="B82" s="37"/>
      <c r="C82" s="37"/>
      <c r="D82" s="38"/>
    </row>
    <row r="83" spans="2:4" x14ac:dyDescent="0.25">
      <c r="B83" s="37"/>
      <c r="C83" s="37"/>
      <c r="D83" s="38"/>
    </row>
  </sheetData>
  <sheetProtection password="DBB5" sheet="1" objects="1" scenarios="1"/>
  <pageMargins left="0.7" right="0.7" top="0.75" bottom="0.75" header="0.3" footer="0.3"/>
  <pageSetup paperSize="3" scale="81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2021-08-28T20:40:55Z</cp:lastPrinted>
  <dcterms:created xsi:type="dcterms:W3CDTF">2021-08-28T14:56:12Z</dcterms:created>
  <dcterms:modified xsi:type="dcterms:W3CDTF">2021-08-28T21:02:12Z</dcterms:modified>
</cp:coreProperties>
</file>